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<sst xmlns="http://schemas.openxmlformats.org/spreadsheetml/2006/main" count="40" uniqueCount="33">
  <si>
    <t>споживачі</t>
  </si>
  <si>
    <t>заборгов. станом на 01.01.2022</t>
  </si>
  <si>
    <t>заборгов. станом на 01.12.2022</t>
  </si>
  <si>
    <t>нараховано за грудень 2022</t>
  </si>
  <si>
    <t>нараховано наростаючим підсумком</t>
  </si>
  <si>
    <t>оплата</t>
  </si>
  <si>
    <t>оплата наростаючим підсумком</t>
  </si>
  <si>
    <t>перерахунок</t>
  </si>
  <si>
    <t>заборгов. станом на 01.01.2023</t>
  </si>
  <si>
    <t>загальна</t>
  </si>
  <si>
    <t>в т. ч.</t>
  </si>
  <si>
    <t>р/р</t>
  </si>
  <si>
    <t>в/з</t>
  </si>
  <si>
    <t>МІСЬКИЙ</t>
  </si>
  <si>
    <t>РАЙОННИЙ</t>
  </si>
  <si>
    <t>ОБЛАСНИЙ</t>
  </si>
  <si>
    <t>ДЕРЖАВНИЙ</t>
  </si>
  <si>
    <t>БЮДЖЕТ</t>
  </si>
  <si>
    <t>СУБСИДІЇ</t>
  </si>
  <si>
    <t>Автозаводск р-н</t>
  </si>
  <si>
    <t>Крюківск р-н</t>
  </si>
  <si>
    <t xml:space="preserve">Кременчуцький </t>
  </si>
  <si>
    <t>ПІЛЬГИ</t>
  </si>
  <si>
    <t>Кременчуцький</t>
  </si>
  <si>
    <t>Департамент</t>
  </si>
  <si>
    <t>ВСЬОГО БЮДЖЕТ</t>
  </si>
  <si>
    <t>НАСЕЛЕННЯ</t>
  </si>
  <si>
    <t>Буд.з індивід.дог.</t>
  </si>
  <si>
    <t>Приватний сектор</t>
  </si>
  <si>
    <t>ОСББ</t>
  </si>
  <si>
    <t>ОСББ з колект.дог.</t>
  </si>
  <si>
    <t>ЮРИДИЧНІ ОСОБИ</t>
  </si>
  <si>
    <t>ВСЬОГО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</si>
</sst>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0">
    <font>
      <sz val="10"/>
      <name val="Arial"/>
      <family val="0"/>
    </font>
    <font>
      <b/>
      <i/>
      <sz val="14"/>
      <name val="Times New Roman"/>
      <family val="1"/>
    </font>
    <font>
      <b/>
      <sz val="14"/>
      <name val="Arial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i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4" fontId="9" fillId="33" borderId="10" xfId="0" applyNumberFormat="1" applyFont="1" applyFill="1" applyBorder="1" applyAlignment="1">
      <alignment horizontal="right" vertical="center" wrapText="1"/>
    </xf>
    <xf numFmtId="4" fontId="9" fillId="34" borderId="11" xfId="0" applyNumberFormat="1" applyFont="1" applyFill="1" applyBorder="1" applyAlignment="1">
      <alignment horizontal="right" vertical="center" wrapText="1"/>
    </xf>
    <xf numFmtId="4" fontId="10" fillId="0" borderId="12" xfId="0" applyNumberFormat="1" applyFont="1" applyFill="1" applyBorder="1" applyAlignment="1">
      <alignment horizontal="right" vertical="center"/>
    </xf>
    <xf numFmtId="4" fontId="9" fillId="33" borderId="11" xfId="0" applyNumberFormat="1" applyFont="1" applyFill="1" applyBorder="1" applyAlignment="1">
      <alignment horizontal="right" vertical="center" wrapText="1"/>
    </xf>
    <xf numFmtId="4" fontId="10" fillId="34" borderId="13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1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9" fillId="33" borderId="15" xfId="0" applyNumberFormat="1" applyFont="1" applyFill="1" applyBorder="1" applyAlignment="1">
      <alignment horizontal="right" vertical="center" wrapText="1"/>
    </xf>
    <xf numFmtId="4" fontId="10" fillId="0" borderId="16" xfId="0" applyNumberFormat="1" applyFont="1" applyFill="1" applyBorder="1" applyAlignment="1">
      <alignment horizontal="right" vertical="center"/>
    </xf>
    <xf numFmtId="4" fontId="10" fillId="0" borderId="15" xfId="0" applyNumberFormat="1" applyFont="1" applyFill="1" applyBorder="1" applyAlignment="1">
      <alignment horizontal="right" vertical="center"/>
    </xf>
    <xf numFmtId="4" fontId="10" fillId="0" borderId="13" xfId="0" applyNumberFormat="1" applyFont="1" applyFill="1" applyBorder="1" applyAlignment="1">
      <alignment horizontal="right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center" vertical="center" wrapText="1"/>
    </xf>
    <xf numFmtId="4" fontId="9" fillId="34" borderId="13" xfId="0" applyNumberFormat="1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4" fontId="9" fillId="33" borderId="18" xfId="0" applyNumberFormat="1" applyFont="1" applyFill="1" applyBorder="1" applyAlignment="1">
      <alignment horizontal="right" vertical="center" wrapText="1"/>
    </xf>
    <xf numFmtId="4" fontId="10" fillId="0" borderId="19" xfId="0" applyNumberFormat="1" applyFont="1" applyFill="1" applyBorder="1" applyAlignment="1">
      <alignment horizontal="right" vertical="center"/>
    </xf>
    <xf numFmtId="4" fontId="10" fillId="34" borderId="20" xfId="0" applyNumberFormat="1" applyFont="1" applyFill="1" applyBorder="1" applyAlignment="1">
      <alignment horizontal="right" vertical="center" wrapText="1"/>
    </xf>
    <xf numFmtId="4" fontId="10" fillId="0" borderId="18" xfId="0" applyNumberFormat="1" applyFont="1" applyFill="1" applyBorder="1" applyAlignment="1">
      <alignment horizontal="right" vertical="center"/>
    </xf>
    <xf numFmtId="4" fontId="9" fillId="0" borderId="20" xfId="0" applyNumberFormat="1" applyFont="1" applyFill="1" applyBorder="1" applyAlignment="1">
      <alignment horizontal="right" vertical="center" wrapText="1"/>
    </xf>
    <xf numFmtId="4" fontId="10" fillId="0" borderId="20" xfId="0" applyNumberFormat="1" applyFont="1" applyBorder="1" applyAlignment="1">
      <alignment horizontal="center" vertical="center" wrapText="1"/>
    </xf>
    <xf numFmtId="4" fontId="10" fillId="0" borderId="21" xfId="0" applyNumberFormat="1" applyFont="1" applyBorder="1" applyAlignment="1">
      <alignment horizontal="center" vertical="center" wrapText="1"/>
    </xf>
    <xf numFmtId="4" fontId="9" fillId="34" borderId="20" xfId="0" applyNumberFormat="1" applyFont="1" applyFill="1" applyBorder="1" applyAlignment="1">
      <alignment horizontal="right" vertical="center" wrapText="1"/>
    </xf>
    <xf numFmtId="4" fontId="1" fillId="33" borderId="22" xfId="0" applyNumberFormat="1" applyFont="1" applyFill="1" applyBorder="1" applyAlignment="1">
      <alignment horizontal="right" vertical="center" wrapText="1"/>
    </xf>
    <xf numFmtId="4" fontId="1" fillId="34" borderId="23" xfId="0" applyNumberFormat="1" applyFont="1" applyFill="1" applyBorder="1" applyAlignment="1">
      <alignment horizontal="right" vertical="center" wrapText="1"/>
    </xf>
    <xf numFmtId="4" fontId="1" fillId="34" borderId="24" xfId="0" applyNumberFormat="1" applyFont="1" applyFill="1" applyBorder="1" applyAlignment="1">
      <alignment horizontal="right" vertical="center" wrapText="1"/>
    </xf>
    <xf numFmtId="4" fontId="1" fillId="33" borderId="23" xfId="0" applyNumberFormat="1" applyFont="1" applyFill="1" applyBorder="1" applyAlignment="1">
      <alignment horizontal="right" vertical="center" wrapText="1"/>
    </xf>
    <xf numFmtId="4" fontId="1" fillId="34" borderId="22" xfId="0" applyNumberFormat="1" applyFont="1" applyFill="1" applyBorder="1" applyAlignment="1">
      <alignment horizontal="right" vertical="center" wrapText="1"/>
    </xf>
    <xf numFmtId="4" fontId="1" fillId="33" borderId="25" xfId="0" applyNumberFormat="1" applyFont="1" applyFill="1" applyBorder="1" applyAlignment="1">
      <alignment horizontal="right" vertical="center" wrapText="1"/>
    </xf>
    <xf numFmtId="4" fontId="1" fillId="34" borderId="22" xfId="58" applyNumberFormat="1" applyFont="1" applyFill="1" applyBorder="1" applyAlignment="1">
      <alignment horizontal="right" vertical="center" wrapText="1"/>
    </xf>
    <xf numFmtId="4" fontId="1" fillId="34" borderId="23" xfId="58" applyNumberFormat="1" applyFont="1" applyFill="1" applyBorder="1" applyAlignment="1">
      <alignment horizontal="right" vertical="center" wrapText="1"/>
    </xf>
    <xf numFmtId="4" fontId="1" fillId="34" borderId="26" xfId="0" applyNumberFormat="1" applyFont="1" applyFill="1" applyBorder="1" applyAlignment="1">
      <alignment horizontal="right" vertical="center" wrapText="1"/>
    </xf>
    <xf numFmtId="4" fontId="9" fillId="33" borderId="27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9" fillId="34" borderId="10" xfId="58" applyNumberFormat="1" applyFont="1" applyFill="1" applyBorder="1" applyAlignment="1">
      <alignment horizontal="right" vertical="center" wrapText="1"/>
    </xf>
    <xf numFmtId="4" fontId="10" fillId="0" borderId="11" xfId="58" applyNumberFormat="1" applyFont="1" applyBorder="1" applyAlignment="1">
      <alignment horizontal="right" vertical="center" wrapText="1"/>
    </xf>
    <xf numFmtId="4" fontId="10" fillId="0" borderId="11" xfId="58" applyNumberFormat="1" applyFont="1" applyFill="1" applyBorder="1" applyAlignment="1">
      <alignment horizontal="right" vertical="center" wrapText="1"/>
    </xf>
    <xf numFmtId="4" fontId="9" fillId="33" borderId="28" xfId="0" applyNumberFormat="1" applyFont="1" applyFill="1" applyBorder="1" applyAlignment="1">
      <alignment horizontal="right" vertical="center" wrapText="1"/>
    </xf>
    <xf numFmtId="4" fontId="9" fillId="0" borderId="11" xfId="0" applyNumberFormat="1" applyFont="1" applyFill="1" applyBorder="1" applyAlignment="1">
      <alignment horizontal="right" vertical="center" wrapText="1"/>
    </xf>
    <xf numFmtId="4" fontId="9" fillId="0" borderId="29" xfId="0" applyNumberFormat="1" applyFont="1" applyFill="1" applyBorder="1" applyAlignment="1">
      <alignment horizontal="right" vertical="center" wrapText="1"/>
    </xf>
    <xf numFmtId="4" fontId="9" fillId="33" borderId="30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4" fontId="9" fillId="34" borderId="15" xfId="58" applyNumberFormat="1" applyFont="1" applyFill="1" applyBorder="1" applyAlignment="1">
      <alignment horizontal="right" vertical="center" wrapText="1"/>
    </xf>
    <xf numFmtId="4" fontId="10" fillId="0" borderId="13" xfId="58" applyNumberFormat="1" applyFont="1" applyBorder="1" applyAlignment="1">
      <alignment horizontal="right" vertical="center" wrapText="1"/>
    </xf>
    <xf numFmtId="4" fontId="10" fillId="0" borderId="13" xfId="58" applyNumberFormat="1" applyFont="1" applyFill="1" applyBorder="1" applyAlignment="1">
      <alignment horizontal="right" vertical="center" wrapText="1"/>
    </xf>
    <xf numFmtId="4" fontId="9" fillId="33" borderId="31" xfId="0" applyNumberFormat="1" applyFont="1" applyFill="1" applyBorder="1" applyAlignment="1">
      <alignment horizontal="right" vertical="center" wrapText="1"/>
    </xf>
    <xf numFmtId="4" fontId="10" fillId="0" borderId="18" xfId="0" applyNumberFormat="1" applyFont="1" applyFill="1" applyBorder="1" applyAlignment="1">
      <alignment horizontal="right" vertical="center" wrapText="1"/>
    </xf>
    <xf numFmtId="4" fontId="9" fillId="34" borderId="18" xfId="58" applyNumberFormat="1" applyFont="1" applyFill="1" applyBorder="1" applyAlignment="1">
      <alignment horizontal="right" vertical="center" wrapText="1"/>
    </xf>
    <xf numFmtId="4" fontId="10" fillId="0" borderId="20" xfId="58" applyNumberFormat="1" applyFont="1" applyBorder="1" applyAlignment="1">
      <alignment horizontal="right" vertical="center" wrapText="1"/>
    </xf>
    <xf numFmtId="4" fontId="10" fillId="0" borderId="20" xfId="58" applyNumberFormat="1" applyFont="1" applyFill="1" applyBorder="1" applyAlignment="1">
      <alignment horizontal="right" vertical="center" wrapText="1"/>
    </xf>
    <xf numFmtId="4" fontId="9" fillId="33" borderId="32" xfId="0" applyNumberFormat="1" applyFont="1" applyFill="1" applyBorder="1" applyAlignment="1">
      <alignment horizontal="right" vertical="center" wrapText="1"/>
    </xf>
    <xf numFmtId="4" fontId="9" fillId="0" borderId="33" xfId="0" applyNumberFormat="1" applyFont="1" applyFill="1" applyBorder="1" applyAlignment="1">
      <alignment horizontal="right" vertical="center" wrapText="1"/>
    </xf>
    <xf numFmtId="4" fontId="9" fillId="34" borderId="32" xfId="0" applyNumberFormat="1" applyFont="1" applyFill="1" applyBorder="1" applyAlignment="1">
      <alignment horizontal="right" vertical="center" wrapText="1"/>
    </xf>
    <xf numFmtId="4" fontId="9" fillId="33" borderId="23" xfId="0" applyNumberFormat="1" applyFont="1" applyFill="1" applyBorder="1" applyAlignment="1">
      <alignment horizontal="right" vertical="center" wrapText="1"/>
    </xf>
    <xf numFmtId="4" fontId="1" fillId="33" borderId="34" xfId="0" applyNumberFormat="1" applyFont="1" applyFill="1" applyBorder="1" applyAlignment="1">
      <alignment horizontal="right" vertical="center" wrapText="1"/>
    </xf>
    <xf numFmtId="4" fontId="1" fillId="34" borderId="35" xfId="0" applyNumberFormat="1" applyFont="1" applyFill="1" applyBorder="1" applyAlignment="1">
      <alignment horizontal="right" vertical="center" wrapText="1"/>
    </xf>
    <xf numFmtId="4" fontId="1" fillId="34" borderId="36" xfId="0" applyNumberFormat="1" applyFont="1" applyFill="1" applyBorder="1" applyAlignment="1">
      <alignment horizontal="right" vertical="center" wrapText="1"/>
    </xf>
    <xf numFmtId="4" fontId="1" fillId="33" borderId="36" xfId="0" applyNumberFormat="1" applyFont="1" applyFill="1" applyBorder="1" applyAlignment="1">
      <alignment horizontal="right" vertical="center" wrapText="1"/>
    </xf>
    <xf numFmtId="4" fontId="9" fillId="33" borderId="37" xfId="0" applyNumberFormat="1" applyFont="1" applyFill="1" applyBorder="1" applyAlignment="1">
      <alignment horizontal="right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4" fontId="10" fillId="0" borderId="29" xfId="0" applyNumberFormat="1" applyFont="1" applyBorder="1" applyAlignment="1">
      <alignment horizontal="right" vertical="center" wrapText="1"/>
    </xf>
    <xf numFmtId="4" fontId="11" fillId="0" borderId="11" xfId="0" applyNumberFormat="1" applyFont="1" applyBorder="1" applyAlignment="1">
      <alignment horizontal="right" vertical="center" wrapText="1"/>
    </xf>
    <xf numFmtId="4" fontId="10" fillId="0" borderId="15" xfId="0" applyNumberFormat="1" applyFont="1" applyBorder="1" applyAlignment="1">
      <alignment horizontal="right" vertical="center" wrapText="1"/>
    </xf>
    <xf numFmtId="4" fontId="11" fillId="0" borderId="13" xfId="0" applyNumberFormat="1" applyFont="1" applyBorder="1" applyAlignment="1">
      <alignment horizontal="right" vertical="center" wrapText="1"/>
    </xf>
    <xf numFmtId="4" fontId="10" fillId="0" borderId="15" xfId="58" applyNumberFormat="1" applyFont="1" applyFill="1" applyBorder="1" applyAlignment="1">
      <alignment horizontal="right" vertical="center" wrapText="1"/>
    </xf>
    <xf numFmtId="4" fontId="9" fillId="35" borderId="31" xfId="0" applyNumberFormat="1" applyFont="1" applyFill="1" applyBorder="1" applyAlignment="1">
      <alignment horizontal="right" vertical="center" wrapText="1"/>
    </xf>
    <xf numFmtId="4" fontId="4" fillId="35" borderId="20" xfId="0" applyNumberFormat="1" applyFont="1" applyFill="1" applyBorder="1" applyAlignment="1">
      <alignment horizontal="right" vertical="center" wrapText="1"/>
    </xf>
    <xf numFmtId="4" fontId="10" fillId="35" borderId="18" xfId="58" applyNumberFormat="1" applyFont="1" applyFill="1" applyBorder="1" applyAlignment="1">
      <alignment horizontal="right" vertical="center" wrapText="1"/>
    </xf>
    <xf numFmtId="4" fontId="9" fillId="35" borderId="11" xfId="0" applyNumberFormat="1" applyFont="1" applyFill="1" applyBorder="1" applyAlignment="1">
      <alignment horizontal="right" vertical="center" wrapText="1"/>
    </xf>
    <xf numFmtId="4" fontId="9" fillId="35" borderId="10" xfId="58" applyNumberFormat="1" applyFont="1" applyFill="1" applyBorder="1" applyAlignment="1">
      <alignment horizontal="right" vertical="center" wrapText="1"/>
    </xf>
    <xf numFmtId="4" fontId="10" fillId="35" borderId="20" xfId="0" applyNumberFormat="1" applyFont="1" applyFill="1" applyBorder="1" applyAlignment="1">
      <alignment horizontal="right" vertical="center" wrapText="1"/>
    </xf>
    <xf numFmtId="4" fontId="11" fillId="35" borderId="20" xfId="0" applyNumberFormat="1" applyFont="1" applyFill="1" applyBorder="1" applyAlignment="1">
      <alignment horizontal="right" vertical="center" wrapText="1"/>
    </xf>
    <xf numFmtId="4" fontId="11" fillId="35" borderId="38" xfId="0" applyNumberFormat="1" applyFont="1" applyFill="1" applyBorder="1" applyAlignment="1">
      <alignment horizontal="right" vertical="center" wrapText="1"/>
    </xf>
    <xf numFmtId="4" fontId="9" fillId="35" borderId="37" xfId="0" applyNumberFormat="1" applyFont="1" applyFill="1" applyBorder="1" applyAlignment="1">
      <alignment horizontal="right" vertical="center" wrapText="1"/>
    </xf>
    <xf numFmtId="4" fontId="10" fillId="35" borderId="11" xfId="0" applyNumberFormat="1" applyFont="1" applyFill="1" applyBorder="1" applyAlignment="1">
      <alignment horizontal="right" vertical="center" wrapText="1"/>
    </xf>
    <xf numFmtId="4" fontId="9" fillId="35" borderId="20" xfId="0" applyNumberFormat="1" applyFont="1" applyFill="1" applyBorder="1" applyAlignment="1">
      <alignment horizontal="right" vertical="center" wrapText="1"/>
    </xf>
    <xf numFmtId="4" fontId="1" fillId="33" borderId="39" xfId="0" applyNumberFormat="1" applyFont="1" applyFill="1" applyBorder="1" applyAlignment="1">
      <alignment horizontal="right" vertical="center" wrapText="1"/>
    </xf>
    <xf numFmtId="4" fontId="1" fillId="34" borderId="40" xfId="0" applyNumberFormat="1" applyFont="1" applyFill="1" applyBorder="1" applyAlignment="1">
      <alignment horizontal="right" vertical="center" wrapText="1"/>
    </xf>
    <xf numFmtId="4" fontId="9" fillId="34" borderId="28" xfId="0" applyNumberFormat="1" applyFont="1" applyFill="1" applyBorder="1" applyAlignment="1">
      <alignment horizontal="right" vertical="center" wrapText="1"/>
    </xf>
    <xf numFmtId="4" fontId="10" fillId="0" borderId="18" xfId="0" applyNumberFormat="1" applyFont="1" applyBorder="1" applyAlignment="1">
      <alignment horizontal="right" vertical="center" wrapText="1"/>
    </xf>
    <xf numFmtId="4" fontId="9" fillId="34" borderId="18" xfId="0" applyNumberFormat="1" applyFont="1" applyFill="1" applyBorder="1" applyAlignment="1">
      <alignment horizontal="right" vertical="center" wrapText="1"/>
    </xf>
    <xf numFmtId="4" fontId="10" fillId="0" borderId="20" xfId="0" applyNumberFormat="1" applyFont="1" applyBorder="1" applyAlignment="1">
      <alignment horizontal="right" vertical="center" wrapText="1"/>
    </xf>
    <xf numFmtId="4" fontId="10" fillId="0" borderId="19" xfId="58" applyNumberFormat="1" applyFont="1" applyBorder="1" applyAlignment="1">
      <alignment horizontal="right" vertical="center" wrapText="1"/>
    </xf>
    <xf numFmtId="4" fontId="9" fillId="33" borderId="13" xfId="0" applyNumberFormat="1" applyFont="1" applyFill="1" applyBorder="1" applyAlignment="1">
      <alignment horizontal="right" vertical="center" wrapText="1"/>
    </xf>
    <xf numFmtId="4" fontId="10" fillId="0" borderId="23" xfId="0" applyNumberFormat="1" applyFont="1" applyBorder="1" applyAlignment="1">
      <alignment horizontal="right" vertical="center" wrapText="1"/>
    </xf>
    <xf numFmtId="4" fontId="10" fillId="0" borderId="13" xfId="0" applyNumberFormat="1" applyFont="1" applyBorder="1" applyAlignment="1">
      <alignment horizontal="right" vertical="center" wrapText="1"/>
    </xf>
    <xf numFmtId="4" fontId="11" fillId="0" borderId="41" xfId="0" applyNumberFormat="1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4" fontId="9" fillId="0" borderId="22" xfId="0" applyNumberFormat="1" applyFont="1" applyBorder="1" applyAlignment="1">
      <alignment horizontal="right" vertical="center" wrapText="1"/>
    </xf>
    <xf numFmtId="4" fontId="9" fillId="0" borderId="23" xfId="0" applyNumberFormat="1" applyFont="1" applyBorder="1" applyAlignment="1">
      <alignment horizontal="right" vertical="center" wrapText="1"/>
    </xf>
    <xf numFmtId="4" fontId="1" fillId="33" borderId="28" xfId="0" applyNumberFormat="1" applyFont="1" applyFill="1" applyBorder="1" applyAlignment="1">
      <alignment horizontal="right" vertical="center" wrapText="1"/>
    </xf>
    <xf numFmtId="4" fontId="1" fillId="34" borderId="10" xfId="0" applyNumberFormat="1" applyFont="1" applyFill="1" applyBorder="1" applyAlignment="1">
      <alignment horizontal="right" vertical="center" wrapText="1"/>
    </xf>
    <xf numFmtId="4" fontId="14" fillId="0" borderId="27" xfId="0" applyNumberFormat="1" applyFont="1" applyBorder="1" applyAlignment="1">
      <alignment horizontal="right" vertical="center" wrapText="1"/>
    </xf>
    <xf numFmtId="4" fontId="9" fillId="34" borderId="10" xfId="0" applyNumberFormat="1" applyFont="1" applyFill="1" applyBorder="1" applyAlignment="1">
      <alignment horizontal="right" vertical="center" wrapText="1"/>
    </xf>
    <xf numFmtId="4" fontId="14" fillId="0" borderId="29" xfId="58" applyNumberFormat="1" applyFont="1" applyBorder="1" applyAlignment="1">
      <alignment horizontal="right" vertical="center" wrapText="1"/>
    </xf>
    <xf numFmtId="4" fontId="10" fillId="0" borderId="28" xfId="0" applyNumberFormat="1" applyFont="1" applyBorder="1" applyAlignment="1">
      <alignment horizontal="right" vertical="center" wrapText="1"/>
    </xf>
    <xf numFmtId="4" fontId="1" fillId="33" borderId="42" xfId="0" applyNumberFormat="1" applyFont="1" applyFill="1" applyBorder="1" applyAlignment="1">
      <alignment horizontal="right" vertical="center" wrapText="1"/>
    </xf>
    <xf numFmtId="4" fontId="14" fillId="0" borderId="43" xfId="0" applyNumberFormat="1" applyFont="1" applyBorder="1" applyAlignment="1">
      <alignment horizontal="right" vertical="center" wrapText="1"/>
    </xf>
    <xf numFmtId="4" fontId="10" fillId="0" borderId="36" xfId="0" applyNumberFormat="1" applyFont="1" applyBorder="1" applyAlignment="1">
      <alignment horizontal="right" vertical="center" wrapText="1"/>
    </xf>
    <xf numFmtId="4" fontId="14" fillId="0" borderId="35" xfId="58" applyNumberFormat="1" applyFont="1" applyBorder="1" applyAlignment="1">
      <alignment horizontal="right" vertical="center" wrapText="1"/>
    </xf>
    <xf numFmtId="4" fontId="9" fillId="33" borderId="36" xfId="0" applyNumberFormat="1" applyFont="1" applyFill="1" applyBorder="1" applyAlignment="1">
      <alignment horizontal="right" vertical="center" wrapText="1"/>
    </xf>
    <xf numFmtId="4" fontId="10" fillId="0" borderId="35" xfId="0" applyNumberFormat="1" applyFont="1" applyBorder="1" applyAlignment="1">
      <alignment horizontal="right" vertical="center" wrapText="1"/>
    </xf>
    <xf numFmtId="4" fontId="11" fillId="0" borderId="42" xfId="0" applyNumberFormat="1" applyFont="1" applyBorder="1" applyAlignment="1">
      <alignment horizontal="right" vertical="center" wrapText="1"/>
    </xf>
    <xf numFmtId="4" fontId="1" fillId="33" borderId="44" xfId="0" applyNumberFormat="1" applyFont="1" applyFill="1" applyBorder="1" applyAlignment="1">
      <alignment horizontal="right" vertical="center" wrapText="1"/>
    </xf>
    <xf numFmtId="4" fontId="1" fillId="34" borderId="45" xfId="0" applyNumberFormat="1" applyFont="1" applyFill="1" applyBorder="1" applyAlignment="1">
      <alignment horizontal="right" vertical="center" wrapText="1"/>
    </xf>
    <xf numFmtId="4" fontId="1" fillId="33" borderId="40" xfId="0" applyNumberFormat="1" applyFont="1" applyFill="1" applyBorder="1" applyAlignment="1">
      <alignment horizontal="right" vertical="center" wrapText="1"/>
    </xf>
    <xf numFmtId="4" fontId="1" fillId="34" borderId="44" xfId="0" applyNumberFormat="1" applyFont="1" applyFill="1" applyBorder="1" applyAlignment="1">
      <alignment horizontal="right" vertical="center" wrapText="1"/>
    </xf>
    <xf numFmtId="4" fontId="4" fillId="34" borderId="44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44" xfId="0" applyFont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5" fillId="0" borderId="0" xfId="0" applyFont="1" applyAlignment="1">
      <alignment/>
    </xf>
    <xf numFmtId="0" fontId="5" fillId="34" borderId="39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34" borderId="25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35" borderId="54" xfId="0" applyFont="1" applyFill="1" applyBorder="1" applyAlignment="1">
      <alignment horizontal="center" vertical="center" wrapText="1"/>
    </xf>
    <xf numFmtId="0" fontId="0" fillId="35" borderId="55" xfId="0" applyFont="1" applyFill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" fillId="34" borderId="36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" fillId="33" borderId="40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/>
    </xf>
    <xf numFmtId="0" fontId="6" fillId="0" borderId="3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3;&#1072;&#1090;&#1072;&#1096;&#1072;\Desktop\&#1052;&#1086;&#1080;%20&#1076;&#1086;&#1082;&#1091;&#1084;&#1077;&#1085;&#1090;&#1099;\&#1054;&#1058;&#1063;&#1045;&#1058;\&#1055;&#1056;&#1048;&#1051;&#1054;&#1046;&#1045;&#1053;&#1048;&#1045;%20&#8470;11\&#1056;&#1077;&#1089;&#1090;&#1088;&#1091;&#1082;&#1090;&#1091;&#1088;&#1080;&#1079;&#1072;&#1094;&#1080;&#1103;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3;&#1072;&#1090;&#1072;&#1096;&#1072;\Desktop\&#1052;&#1086;&#1080;%20&#1076;&#1086;&#1082;&#1091;&#1084;&#1077;&#1085;&#1090;&#1099;\&#1054;&#1058;&#1063;&#1045;&#1058;\&#1055;&#1056;&#1048;&#1051;&#1054;&#1046;&#1045;&#1053;&#1048;&#1045;%20&#8470;11\&#1056;&#1077;&#1089;&#1090;&#1088;&#1091;&#1082;&#1090;&#1091;&#1088;&#1080;&#1079;&#1072;&#1094;&#1080;&#1103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2022"/>
      <sheetName val="02.2022"/>
      <sheetName val="03.2022"/>
      <sheetName val="04.2022"/>
      <sheetName val="05.2022"/>
      <sheetName val="06.2022"/>
      <sheetName val="07.2022"/>
      <sheetName val="08.2022"/>
      <sheetName val="09.2022"/>
      <sheetName val="10.2022"/>
      <sheetName val="11.2022"/>
      <sheetName val="12.2022"/>
    </sheetNames>
    <sheetDataSet>
      <sheetData sheetId="10">
        <row r="9">
          <cell r="F9">
            <v>5276353.3</v>
          </cell>
          <cell r="O9">
            <v>5776905.97</v>
          </cell>
        </row>
        <row r="10">
          <cell r="F10">
            <v>283136.31000000006</v>
          </cell>
          <cell r="O10">
            <v>287549.23000000004</v>
          </cell>
        </row>
        <row r="11">
          <cell r="F11">
            <v>1678110.59</v>
          </cell>
          <cell r="O11">
            <v>1458503.77</v>
          </cell>
        </row>
        <row r="12">
          <cell r="F12">
            <v>2322864.79</v>
          </cell>
          <cell r="O12">
            <v>2057116.14</v>
          </cell>
        </row>
        <row r="24">
          <cell r="F24">
            <v>132414.85</v>
          </cell>
          <cell r="O24">
            <v>182363.98</v>
          </cell>
        </row>
        <row r="28">
          <cell r="F28">
            <v>180533763.41000003</v>
          </cell>
          <cell r="O28">
            <v>160380471.21</v>
          </cell>
          <cell r="P28">
            <v>2664314.91</v>
          </cell>
        </row>
        <row r="29">
          <cell r="F29">
            <v>13130947.560000002</v>
          </cell>
          <cell r="O29">
            <v>11830833.64</v>
          </cell>
        </row>
        <row r="32">
          <cell r="F32">
            <v>132158.27000000002</v>
          </cell>
          <cell r="O32">
            <v>303149.7299999999</v>
          </cell>
        </row>
        <row r="33">
          <cell r="F33">
            <v>1224929.22</v>
          </cell>
          <cell r="O33">
            <v>1140959.98</v>
          </cell>
        </row>
        <row r="35">
          <cell r="F35">
            <v>77435205.57000001</v>
          </cell>
          <cell r="O35">
            <v>76135238.49000001</v>
          </cell>
          <cell r="P35">
            <v>1754169.43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01.2020"/>
      <sheetName val="02.2020"/>
      <sheetName val="03.2020"/>
      <sheetName val="04.2020"/>
      <sheetName val="05.2020"/>
      <sheetName val="05.2020нов"/>
      <sheetName val="06.2020для всех"/>
      <sheetName val="06.2020прав."/>
      <sheetName val="07.2020"/>
      <sheetName val="08.2020"/>
      <sheetName val="09.2020"/>
      <sheetName val="10.2020"/>
      <sheetName val="11.2020"/>
      <sheetName val="12.2020опер."/>
      <sheetName val="12.2020"/>
      <sheetName val="01.2021"/>
      <sheetName val="02.2021"/>
      <sheetName val="03.2021"/>
      <sheetName val="04.2021"/>
      <sheetName val="05.2021"/>
      <sheetName val="06.2021"/>
      <sheetName val="07.2021"/>
      <sheetName val="08.2021"/>
      <sheetName val="09.2021"/>
      <sheetName val="10.2021"/>
      <sheetName val="11.2021"/>
      <sheetName val="12.2021"/>
      <sheetName val="01.2022"/>
      <sheetName val="02.2022"/>
      <sheetName val="март"/>
    </sheetNames>
    <sheetDataSet>
      <sheetData sheetId="17">
        <row r="16">
          <cell r="F16">
            <v>0</v>
          </cell>
          <cell r="O16">
            <v>0</v>
          </cell>
        </row>
        <row r="17">
          <cell r="F17">
            <v>0</v>
          </cell>
          <cell r="O17">
            <v>0</v>
          </cell>
        </row>
        <row r="18">
          <cell r="F18">
            <v>0</v>
          </cell>
          <cell r="O18">
            <v>0</v>
          </cell>
        </row>
        <row r="21">
          <cell r="F21">
            <v>0</v>
          </cell>
          <cell r="O21">
            <v>0</v>
          </cell>
        </row>
        <row r="22">
          <cell r="F22">
            <v>0</v>
          </cell>
          <cell r="O22">
            <v>0</v>
          </cell>
        </row>
        <row r="23">
          <cell r="F23">
            <v>0</v>
          </cell>
          <cell r="O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75" zoomScaleNormal="75" zoomScalePageLayoutView="0" workbookViewId="0" topLeftCell="A4">
      <selection activeCell="G30" sqref="G30"/>
    </sheetView>
  </sheetViews>
  <sheetFormatPr defaultColWidth="9.140625" defaultRowHeight="12.75"/>
  <cols>
    <col min="3" max="3" width="20.00390625" style="0" customWidth="1"/>
    <col min="4" max="4" width="17.7109375" style="0" customWidth="1"/>
    <col min="5" max="5" width="17.8515625" style="0" customWidth="1"/>
    <col min="6" max="6" width="18.8515625" style="0" bestFit="1" customWidth="1"/>
    <col min="7" max="8" width="17.28125" style="0" bestFit="1" customWidth="1"/>
    <col min="9" max="9" width="14.57421875" style="0" customWidth="1"/>
    <col min="10" max="10" width="18.8515625" style="0" bestFit="1" customWidth="1"/>
    <col min="11" max="11" width="19.28125" style="0" customWidth="1"/>
    <col min="12" max="12" width="16.140625" style="0" customWidth="1"/>
    <col min="13" max="13" width="14.8515625" style="0" customWidth="1"/>
    <col min="14" max="14" width="19.8515625" style="0" customWidth="1"/>
  </cols>
  <sheetData>
    <row r="1" spans="1:14" ht="20.25" thickBot="1">
      <c r="A1" s="162" t="s">
        <v>0</v>
      </c>
      <c r="B1" s="163"/>
      <c r="C1" s="168" t="s">
        <v>1</v>
      </c>
      <c r="D1" s="168" t="s">
        <v>2</v>
      </c>
      <c r="E1" s="171" t="s">
        <v>3</v>
      </c>
      <c r="F1" s="158" t="s">
        <v>4</v>
      </c>
      <c r="G1" s="174" t="s">
        <v>5</v>
      </c>
      <c r="H1" s="175"/>
      <c r="I1" s="175"/>
      <c r="J1" s="174" t="s">
        <v>6</v>
      </c>
      <c r="K1" s="161"/>
      <c r="L1" s="161"/>
      <c r="M1" s="176" t="s">
        <v>7</v>
      </c>
      <c r="N1" s="153" t="s">
        <v>8</v>
      </c>
    </row>
    <row r="2" spans="1:14" ht="19.5" thickBot="1">
      <c r="A2" s="164"/>
      <c r="B2" s="165"/>
      <c r="C2" s="169"/>
      <c r="D2" s="169"/>
      <c r="E2" s="172"/>
      <c r="F2" s="159"/>
      <c r="G2" s="153" t="s">
        <v>9</v>
      </c>
      <c r="H2" s="156" t="s">
        <v>10</v>
      </c>
      <c r="I2" s="157"/>
      <c r="J2" s="158" t="s">
        <v>9</v>
      </c>
      <c r="K2" s="156" t="s">
        <v>10</v>
      </c>
      <c r="L2" s="161"/>
      <c r="M2" s="177"/>
      <c r="N2" s="154"/>
    </row>
    <row r="3" spans="1:14" ht="18.75" customHeight="1">
      <c r="A3" s="164"/>
      <c r="B3" s="165"/>
      <c r="C3" s="169"/>
      <c r="D3" s="169"/>
      <c r="E3" s="172"/>
      <c r="F3" s="159"/>
      <c r="G3" s="154"/>
      <c r="H3" s="151" t="s">
        <v>11</v>
      </c>
      <c r="I3" s="151" t="s">
        <v>12</v>
      </c>
      <c r="J3" s="159"/>
      <c r="K3" s="151" t="s">
        <v>11</v>
      </c>
      <c r="L3" s="151" t="s">
        <v>12</v>
      </c>
      <c r="M3" s="177"/>
      <c r="N3" s="154"/>
    </row>
    <row r="4" spans="1:14" ht="13.5" customHeight="1" thickBot="1">
      <c r="A4" s="166"/>
      <c r="B4" s="167"/>
      <c r="C4" s="170"/>
      <c r="D4" s="170"/>
      <c r="E4" s="173"/>
      <c r="F4" s="160"/>
      <c r="G4" s="155"/>
      <c r="H4" s="152"/>
      <c r="I4" s="152"/>
      <c r="J4" s="160"/>
      <c r="K4" s="152"/>
      <c r="L4" s="152"/>
      <c r="M4" s="178"/>
      <c r="N4" s="155"/>
    </row>
    <row r="5" spans="1:14" ht="15.75">
      <c r="A5" s="145" t="s">
        <v>13</v>
      </c>
      <c r="B5" s="146"/>
      <c r="C5" s="1">
        <v>93717.88</v>
      </c>
      <c r="D5" s="2">
        <v>-406834.79</v>
      </c>
      <c r="E5" s="3">
        <v>378830.62</v>
      </c>
      <c r="F5" s="4">
        <f>E5+'[1]11.2022'!F9</f>
        <v>5655183.92</v>
      </c>
      <c r="G5" s="5">
        <f>SUM(H5:I5)</f>
        <v>705398.44</v>
      </c>
      <c r="H5" s="6">
        <v>705398.44</v>
      </c>
      <c r="I5" s="7"/>
      <c r="J5" s="4">
        <f>SUM(K5:L5)</f>
        <v>6482304.41</v>
      </c>
      <c r="K5" s="8">
        <f>H5+'[1]11.2022'!O9</f>
        <v>6482304.41</v>
      </c>
      <c r="L5" s="9"/>
      <c r="M5" s="10"/>
      <c r="N5" s="2">
        <f>C5+F5-J5</f>
        <v>-733402.6100000003</v>
      </c>
    </row>
    <row r="6" spans="1:14" ht="15.75">
      <c r="A6" s="147" t="s">
        <v>14</v>
      </c>
      <c r="B6" s="148"/>
      <c r="C6" s="11">
        <v>19089.75</v>
      </c>
      <c r="D6" s="2">
        <v>14676.83</v>
      </c>
      <c r="E6" s="12">
        <v>23992.22</v>
      </c>
      <c r="F6" s="4">
        <f>E6+'[1]11.2022'!F10</f>
        <v>307128.53</v>
      </c>
      <c r="G6" s="5">
        <f>SUM(H6:I6)</f>
        <v>61111.92</v>
      </c>
      <c r="H6" s="13">
        <v>61111.92</v>
      </c>
      <c r="I6" s="14"/>
      <c r="J6" s="4">
        <f>SUM(K6:L6)</f>
        <v>348661.15</v>
      </c>
      <c r="K6" s="8">
        <f>H6+'[1]11.2022'!O10</f>
        <v>348661.15</v>
      </c>
      <c r="L6" s="15"/>
      <c r="M6" s="16"/>
      <c r="N6" s="17">
        <f>C6+F6-J6</f>
        <v>-22442.869999999995</v>
      </c>
    </row>
    <row r="7" spans="1:14" ht="15.75">
      <c r="A7" s="147" t="s">
        <v>15</v>
      </c>
      <c r="B7" s="148"/>
      <c r="C7" s="11">
        <v>-164397.96</v>
      </c>
      <c r="D7" s="2">
        <v>55208.86</v>
      </c>
      <c r="E7" s="12">
        <v>144019.82</v>
      </c>
      <c r="F7" s="4">
        <f>E7+'[1]11.2022'!F11</f>
        <v>1822130.4100000001</v>
      </c>
      <c r="G7" s="5">
        <f>SUM(H7:I7)</f>
        <v>336049.28</v>
      </c>
      <c r="H7" s="13">
        <v>336049.28</v>
      </c>
      <c r="I7" s="18"/>
      <c r="J7" s="4">
        <f>SUM(K7:L7)</f>
        <v>1794553.05</v>
      </c>
      <c r="K7" s="8">
        <f>H7+'[1]11.2022'!O11</f>
        <v>1794553.05</v>
      </c>
      <c r="L7" s="15"/>
      <c r="M7" s="16"/>
      <c r="N7" s="17">
        <f>C7+F7-J7</f>
        <v>-136820.59999999986</v>
      </c>
    </row>
    <row r="8" spans="1:14" ht="16.5" thickBot="1">
      <c r="A8" s="149" t="s">
        <v>16</v>
      </c>
      <c r="B8" s="150"/>
      <c r="C8" s="19">
        <v>-316056.26</v>
      </c>
      <c r="D8" s="2">
        <v>-50307.61</v>
      </c>
      <c r="E8" s="20">
        <v>204320.71</v>
      </c>
      <c r="F8" s="4">
        <f>E8+'[1]11.2022'!F12</f>
        <v>2527185.5</v>
      </c>
      <c r="G8" s="21">
        <f>SUM(H8:I8)</f>
        <v>421078.8</v>
      </c>
      <c r="H8" s="22">
        <v>421078.8</v>
      </c>
      <c r="I8" s="23"/>
      <c r="J8" s="4">
        <f>SUM(K8:L8)</f>
        <v>2478194.94</v>
      </c>
      <c r="K8" s="8">
        <f>H8+'[1]11.2022'!O12</f>
        <v>2478194.94</v>
      </c>
      <c r="L8" s="24"/>
      <c r="M8" s="25"/>
      <c r="N8" s="26">
        <f>C8+F8-J8</f>
        <v>-267065.6999999997</v>
      </c>
    </row>
    <row r="9" spans="1:14" ht="20.25" thickBot="1">
      <c r="A9" s="126" t="s">
        <v>17</v>
      </c>
      <c r="B9" s="132"/>
      <c r="C9" s="27">
        <f>SUM(C5:C8)</f>
        <v>-367646.58999999997</v>
      </c>
      <c r="D9" s="28">
        <f>SUM(D5:D8)</f>
        <v>-387256.70999999996</v>
      </c>
      <c r="E9" s="29">
        <f>SUM(E5:E8)</f>
        <v>751163.3699999999</v>
      </c>
      <c r="F9" s="30">
        <f>SUM(F5:F8)</f>
        <v>10311628.36</v>
      </c>
      <c r="G9" s="31">
        <f>SUM(H9:I9)</f>
        <v>1523638.4400000002</v>
      </c>
      <c r="H9" s="28">
        <f aca="true" t="shared" si="0" ref="H9:N9">SUM(H5:H8)</f>
        <v>1523638.4400000002</v>
      </c>
      <c r="I9" s="28">
        <f t="shared" si="0"/>
        <v>0</v>
      </c>
      <c r="J9" s="30">
        <f t="shared" si="0"/>
        <v>11103713.55</v>
      </c>
      <c r="K9" s="28">
        <f t="shared" si="0"/>
        <v>11103713.55</v>
      </c>
      <c r="L9" s="28">
        <f t="shared" si="0"/>
        <v>0</v>
      </c>
      <c r="M9" s="28">
        <f t="shared" si="0"/>
        <v>0</v>
      </c>
      <c r="N9" s="28">
        <f t="shared" si="0"/>
        <v>-1159731.7799999998</v>
      </c>
    </row>
    <row r="10" spans="1:14" ht="20.25" thickBot="1">
      <c r="A10" s="126" t="s">
        <v>18</v>
      </c>
      <c r="B10" s="132"/>
      <c r="C10" s="32">
        <f aca="true" t="shared" si="1" ref="C10:L10">SUM(C11:C13)</f>
        <v>0</v>
      </c>
      <c r="D10" s="28">
        <f t="shared" si="1"/>
        <v>0</v>
      </c>
      <c r="E10" s="31">
        <f t="shared" si="1"/>
        <v>0</v>
      </c>
      <c r="F10" s="30">
        <f t="shared" si="1"/>
        <v>0</v>
      </c>
      <c r="G10" s="33">
        <f t="shared" si="1"/>
        <v>0</v>
      </c>
      <c r="H10" s="34">
        <f t="shared" si="1"/>
        <v>0</v>
      </c>
      <c r="I10" s="34">
        <f t="shared" si="1"/>
        <v>0</v>
      </c>
      <c r="J10" s="32">
        <f t="shared" si="1"/>
        <v>0</v>
      </c>
      <c r="K10" s="28">
        <f t="shared" si="1"/>
        <v>0</v>
      </c>
      <c r="L10" s="35">
        <f t="shared" si="1"/>
        <v>0</v>
      </c>
      <c r="M10" s="28">
        <v>0</v>
      </c>
      <c r="N10" s="28">
        <f>SUM(N11:N13)</f>
        <v>0</v>
      </c>
    </row>
    <row r="11" spans="1:14" ht="15.75">
      <c r="A11" s="135" t="s">
        <v>19</v>
      </c>
      <c r="B11" s="136"/>
      <c r="C11" s="36">
        <v>0</v>
      </c>
      <c r="D11" s="2">
        <v>0</v>
      </c>
      <c r="E11" s="37">
        <v>0</v>
      </c>
      <c r="F11" s="4">
        <f>E11+'[2]01.2021'!F16</f>
        <v>0</v>
      </c>
      <c r="G11" s="38">
        <f>SUM(H11:I11)</f>
        <v>0</v>
      </c>
      <c r="H11" s="39">
        <v>0</v>
      </c>
      <c r="I11" s="40"/>
      <c r="J11" s="41">
        <f>SUM(K11:L11)</f>
        <v>0</v>
      </c>
      <c r="K11" s="42">
        <f>H11+'[2]01.2021'!O16</f>
        <v>0</v>
      </c>
      <c r="L11" s="43"/>
      <c r="M11" s="42"/>
      <c r="N11" s="2">
        <f>C11+F11-J11+M11</f>
        <v>0</v>
      </c>
    </row>
    <row r="12" spans="1:14" ht="15.75">
      <c r="A12" s="137" t="s">
        <v>20</v>
      </c>
      <c r="B12" s="138"/>
      <c r="C12" s="44">
        <v>0</v>
      </c>
      <c r="D12" s="17">
        <v>0</v>
      </c>
      <c r="E12" s="45">
        <v>0</v>
      </c>
      <c r="F12" s="4">
        <f>E12+'[2]01.2021'!F17</f>
        <v>0</v>
      </c>
      <c r="G12" s="46">
        <f>SUM(H12:I12)</f>
        <v>0</v>
      </c>
      <c r="H12" s="47">
        <v>0</v>
      </c>
      <c r="I12" s="48"/>
      <c r="J12" s="4">
        <f>SUM(K12:L12)</f>
        <v>0</v>
      </c>
      <c r="K12" s="42">
        <f>H12+'[2]01.2021'!O17</f>
        <v>0</v>
      </c>
      <c r="L12" s="43"/>
      <c r="M12" s="18"/>
      <c r="N12" s="2">
        <f>C12+F12-J12+M12</f>
        <v>0</v>
      </c>
    </row>
    <row r="13" spans="1:14" ht="16.5" thickBot="1">
      <c r="A13" s="141" t="s">
        <v>21</v>
      </c>
      <c r="B13" s="142"/>
      <c r="C13" s="49">
        <v>0</v>
      </c>
      <c r="D13" s="26">
        <v>0</v>
      </c>
      <c r="E13" s="50">
        <v>0</v>
      </c>
      <c r="F13" s="4">
        <f>E13+'[2]01.2021'!F18</f>
        <v>0</v>
      </c>
      <c r="G13" s="51">
        <f>SUM(H13:I13)</f>
        <v>0</v>
      </c>
      <c r="H13" s="52">
        <v>0</v>
      </c>
      <c r="I13" s="53"/>
      <c r="J13" s="54">
        <f>SUM(K13:L13)</f>
        <v>0</v>
      </c>
      <c r="K13" s="42">
        <f>H13+'[2]01.2021'!O18</f>
        <v>0</v>
      </c>
      <c r="L13" s="55"/>
      <c r="M13" s="23"/>
      <c r="N13" s="56">
        <f>C13+F13-J13+M13</f>
        <v>0</v>
      </c>
    </row>
    <row r="14" spans="1:14" ht="20.25" thickBot="1">
      <c r="A14" s="143" t="s">
        <v>22</v>
      </c>
      <c r="B14" s="144"/>
      <c r="C14" s="58">
        <f aca="true" t="shared" si="2" ref="C14:H14">SUM(C15:C18)</f>
        <v>87386.56</v>
      </c>
      <c r="D14" s="28">
        <f t="shared" si="2"/>
        <v>37437.43</v>
      </c>
      <c r="E14" s="59">
        <f t="shared" si="2"/>
        <v>12046.75</v>
      </c>
      <c r="F14" s="30">
        <f t="shared" si="2"/>
        <v>144461.6</v>
      </c>
      <c r="G14" s="28">
        <f t="shared" si="2"/>
        <v>37437.43</v>
      </c>
      <c r="H14" s="60">
        <f t="shared" si="2"/>
        <v>37437.43</v>
      </c>
      <c r="I14" s="60">
        <f>SUM(I15:I17)</f>
        <v>0</v>
      </c>
      <c r="J14" s="61">
        <f>SUM(J15:J18)</f>
        <v>219801.41</v>
      </c>
      <c r="K14" s="28">
        <f>SUM(K15:K18)</f>
        <v>219801.41</v>
      </c>
      <c r="L14" s="60">
        <f>SUM(L15:L17)</f>
        <v>0</v>
      </c>
      <c r="M14" s="60">
        <f>SUM(M15:M17)</f>
        <v>0</v>
      </c>
      <c r="N14" s="60">
        <f>SUM(N15:N18)</f>
        <v>12046.75</v>
      </c>
    </row>
    <row r="15" spans="1:14" ht="15.75">
      <c r="A15" s="135" t="s">
        <v>19</v>
      </c>
      <c r="B15" s="136"/>
      <c r="C15" s="36">
        <v>0</v>
      </c>
      <c r="D15" s="2">
        <v>0</v>
      </c>
      <c r="E15" s="8">
        <v>0</v>
      </c>
      <c r="F15" s="4">
        <f>E15+'[2]01.2021'!F21</f>
        <v>0</v>
      </c>
      <c r="G15" s="38">
        <f>SUM(H15:I15)</f>
        <v>0</v>
      </c>
      <c r="H15" s="39">
        <v>0</v>
      </c>
      <c r="I15" s="39"/>
      <c r="J15" s="62">
        <f>SUM(K15:L15)</f>
        <v>0</v>
      </c>
      <c r="K15" s="63">
        <f>H15+'[2]01.2021'!O21</f>
        <v>0</v>
      </c>
      <c r="L15" s="64"/>
      <c r="M15" s="65"/>
      <c r="N15" s="2">
        <f>C15+F15-J15</f>
        <v>0</v>
      </c>
    </row>
    <row r="16" spans="1:14" ht="15.75">
      <c r="A16" s="137" t="s">
        <v>20</v>
      </c>
      <c r="B16" s="138"/>
      <c r="C16" s="44">
        <v>0</v>
      </c>
      <c r="D16" s="17">
        <v>0</v>
      </c>
      <c r="E16" s="66">
        <v>0</v>
      </c>
      <c r="F16" s="4">
        <f>E16+'[2]01.2021'!F22</f>
        <v>0</v>
      </c>
      <c r="G16" s="38">
        <f>SUM(H16:I16)</f>
        <v>0</v>
      </c>
      <c r="H16" s="47">
        <v>0</v>
      </c>
      <c r="I16" s="47"/>
      <c r="J16" s="62">
        <f>SUM(K16:L16)</f>
        <v>0</v>
      </c>
      <c r="K16" s="63">
        <f>H16+'[2]01.2021'!O22</f>
        <v>0</v>
      </c>
      <c r="L16" s="64"/>
      <c r="M16" s="67"/>
      <c r="N16" s="2">
        <f>C16+F16-J16</f>
        <v>0</v>
      </c>
    </row>
    <row r="17" spans="1:14" ht="15.75">
      <c r="A17" s="137" t="s">
        <v>23</v>
      </c>
      <c r="B17" s="138"/>
      <c r="C17" s="44">
        <v>0</v>
      </c>
      <c r="D17" s="17">
        <v>0</v>
      </c>
      <c r="E17" s="68">
        <v>0</v>
      </c>
      <c r="F17" s="4">
        <f>E17+'[2]01.2021'!F23</f>
        <v>0</v>
      </c>
      <c r="G17" s="38">
        <f>SUM(H17:I17)</f>
        <v>0</v>
      </c>
      <c r="H17" s="47">
        <v>0</v>
      </c>
      <c r="I17" s="47"/>
      <c r="J17" s="62">
        <f>SUM(K17:L17)</f>
        <v>0</v>
      </c>
      <c r="K17" s="63">
        <f>H17+'[2]01.2021'!O23</f>
        <v>0</v>
      </c>
      <c r="L17" s="64"/>
      <c r="M17" s="67"/>
      <c r="N17" s="2">
        <f>C17+F17-J17</f>
        <v>0</v>
      </c>
    </row>
    <row r="18" spans="1:14" ht="16.5" thickBot="1">
      <c r="A18" s="139" t="s">
        <v>24</v>
      </c>
      <c r="B18" s="140"/>
      <c r="C18" s="69">
        <v>87386.56</v>
      </c>
      <c r="D18" s="70">
        <v>37437.43</v>
      </c>
      <c r="E18" s="71">
        <v>12046.75</v>
      </c>
      <c r="F18" s="72">
        <f>E18+'[1]11.2022'!F24</f>
        <v>144461.6</v>
      </c>
      <c r="G18" s="73">
        <f>H18</f>
        <v>37437.43</v>
      </c>
      <c r="H18" s="74">
        <v>37437.43</v>
      </c>
      <c r="I18" s="75">
        <v>0</v>
      </c>
      <c r="J18" s="77">
        <f>SUM(K18:M18)</f>
        <v>219801.41</v>
      </c>
      <c r="K18" s="78">
        <f>H18+'[1]11.2022'!O24</f>
        <v>219801.41</v>
      </c>
      <c r="L18" s="76"/>
      <c r="M18" s="75"/>
      <c r="N18" s="79">
        <f>C18+F18-J18</f>
        <v>12046.75</v>
      </c>
    </row>
    <row r="19" spans="1:14" ht="20.25" thickBot="1">
      <c r="A19" s="126" t="s">
        <v>25</v>
      </c>
      <c r="B19" s="132"/>
      <c r="C19" s="32">
        <f>C9+C10+C14</f>
        <v>-280260.02999999997</v>
      </c>
      <c r="D19" s="28">
        <f>D9+D10+D14</f>
        <v>-349819.27999999997</v>
      </c>
      <c r="E19" s="29">
        <f>E9+E10+E14</f>
        <v>763210.1199999999</v>
      </c>
      <c r="F19" s="30">
        <f>F9+F10+F14</f>
        <v>10456089.959999999</v>
      </c>
      <c r="G19" s="28">
        <f>G9+G10+G14</f>
        <v>1561075.87</v>
      </c>
      <c r="H19" s="31">
        <f>H9+H10+H14</f>
        <v>1561075.87</v>
      </c>
      <c r="I19" s="28">
        <f>I9+I10+I14</f>
        <v>0</v>
      </c>
      <c r="J19" s="30">
        <f>J9+J10+J14</f>
        <v>11323514.96</v>
      </c>
      <c r="K19" s="31">
        <f>K9+K10+K14</f>
        <v>11323514.96</v>
      </c>
      <c r="L19" s="28">
        <f>L9+L10+L14</f>
        <v>0</v>
      </c>
      <c r="M19" s="31">
        <f>M9+M10+M14</f>
        <v>0</v>
      </c>
      <c r="N19" s="28">
        <f>N9+N10+N14</f>
        <v>-1147685.0299999998</v>
      </c>
    </row>
    <row r="20" spans="1:14" ht="20.25" thickBot="1">
      <c r="A20" s="120" t="s">
        <v>26</v>
      </c>
      <c r="B20" s="121"/>
      <c r="C20" s="80">
        <f aca="true" t="shared" si="3" ref="C20:N20">SUM(C21:C22)</f>
        <v>41466842.47</v>
      </c>
      <c r="D20" s="81">
        <f t="shared" si="3"/>
        <v>60255933.68</v>
      </c>
      <c r="E20" s="81">
        <f t="shared" si="3"/>
        <v>16483667.75</v>
      </c>
      <c r="F20" s="81">
        <f t="shared" si="3"/>
        <v>210148378.72000003</v>
      </c>
      <c r="G20" s="81">
        <f t="shared" si="3"/>
        <v>16591199.88</v>
      </c>
      <c r="H20" s="81">
        <f t="shared" si="3"/>
        <v>16324422.200000001</v>
      </c>
      <c r="I20" s="81">
        <f t="shared" si="3"/>
        <v>266777.68</v>
      </c>
      <c r="J20" s="81">
        <f t="shared" si="3"/>
        <v>191406337.97</v>
      </c>
      <c r="K20" s="81">
        <f t="shared" si="3"/>
        <v>188535727.05</v>
      </c>
      <c r="L20" s="81">
        <f t="shared" si="3"/>
        <v>2931092.5900000003</v>
      </c>
      <c r="M20" s="81">
        <f t="shared" si="3"/>
        <v>-60481.67</v>
      </c>
      <c r="N20" s="81">
        <f t="shared" si="3"/>
        <v>60208883.22000001</v>
      </c>
    </row>
    <row r="21" spans="1:14" ht="16.5" thickBot="1">
      <c r="A21" s="133" t="s">
        <v>27</v>
      </c>
      <c r="B21" s="134"/>
      <c r="C21" s="49">
        <v>38818557.54</v>
      </c>
      <c r="D21" s="82">
        <v>56307534.83</v>
      </c>
      <c r="E21" s="83">
        <v>15510420.47</v>
      </c>
      <c r="F21" s="41">
        <f>E21+'[1]11.2022'!F28</f>
        <v>196044183.88000003</v>
      </c>
      <c r="G21" s="84">
        <f>SUM(H21:I21)</f>
        <v>15603675.21</v>
      </c>
      <c r="H21" s="85">
        <f>15603675.21-I21</f>
        <v>15336897.530000001</v>
      </c>
      <c r="I21" s="86">
        <v>266777.68</v>
      </c>
      <c r="J21" s="87">
        <f>SUM(K21:M21)</f>
        <v>178467989.4</v>
      </c>
      <c r="K21" s="88">
        <f>H21+'[1]11.2022'!O28</f>
        <v>175717368.74</v>
      </c>
      <c r="L21" s="88">
        <f>I21+'[1]11.2022'!P28</f>
        <v>2931092.5900000003</v>
      </c>
      <c r="M21" s="67">
        <v>-180471.93</v>
      </c>
      <c r="N21" s="26">
        <f>C21+F21-J21</f>
        <v>56394752.02000001</v>
      </c>
    </row>
    <row r="22" spans="1:14" ht="16.5" thickBot="1">
      <c r="A22" s="124" t="s">
        <v>28</v>
      </c>
      <c r="B22" s="125"/>
      <c r="C22" s="44">
        <v>2648284.93</v>
      </c>
      <c r="D22" s="82">
        <v>3948398.85</v>
      </c>
      <c r="E22" s="66">
        <v>973247.28</v>
      </c>
      <c r="F22" s="41">
        <f>E22+'[1]11.2022'!F29</f>
        <v>14104194.840000002</v>
      </c>
      <c r="G22" s="84">
        <f>SUM(H22:I22)</f>
        <v>987524.67</v>
      </c>
      <c r="H22" s="89">
        <v>987524.67</v>
      </c>
      <c r="I22" s="90"/>
      <c r="J22" s="87">
        <f>SUM(K22:M22)</f>
        <v>12938348.57</v>
      </c>
      <c r="K22" s="88">
        <f>H22+'[1]11.2022'!O29</f>
        <v>12818358.31</v>
      </c>
      <c r="L22" s="67"/>
      <c r="M22" s="67">
        <v>119990.26</v>
      </c>
      <c r="N22" s="26">
        <f>C22+F22-J22</f>
        <v>3814131.200000001</v>
      </c>
    </row>
    <row r="23" spans="1:14" ht="20.25" thickBot="1">
      <c r="A23" s="126" t="s">
        <v>29</v>
      </c>
      <c r="B23" s="127"/>
      <c r="C23" s="27">
        <f>SUM(C24:C25)</f>
        <v>248462.44</v>
      </c>
      <c r="D23" s="28">
        <f>SUM(D24:D25)</f>
        <v>161440.22</v>
      </c>
      <c r="E23" s="91">
        <f>SUM(E24:E25)</f>
        <v>102923.51</v>
      </c>
      <c r="F23" s="30">
        <f>SUM(F24:F25)</f>
        <v>1460011</v>
      </c>
      <c r="G23" s="31">
        <f>SUM(H23:I23)</f>
        <v>151575.35</v>
      </c>
      <c r="H23" s="92">
        <f>H24+H25</f>
        <v>151575.35</v>
      </c>
      <c r="I23" s="91">
        <f>I24+I25</f>
        <v>0</v>
      </c>
      <c r="J23" s="57">
        <f>SUM(K23:M23)</f>
        <v>1597066.3399999999</v>
      </c>
      <c r="K23" s="93">
        <f>SUM(K24:K25)</f>
        <v>1595685.0599999998</v>
      </c>
      <c r="L23" s="94">
        <f>SUM(L24:L25)</f>
        <v>0</v>
      </c>
      <c r="M23" s="94">
        <f>SUM(M24:M25)</f>
        <v>1381.2799999999988</v>
      </c>
      <c r="N23" s="28">
        <f>SUM(N24:N25)</f>
        <v>111407.10000000006</v>
      </c>
    </row>
    <row r="24" spans="1:14" ht="20.25" thickBot="1">
      <c r="A24" s="128" t="s">
        <v>29</v>
      </c>
      <c r="B24" s="129"/>
      <c r="C24" s="95">
        <v>211586.79</v>
      </c>
      <c r="D24" s="96">
        <v>40595.33</v>
      </c>
      <c r="E24" s="97">
        <v>0</v>
      </c>
      <c r="F24" s="4">
        <f>E24+'[1]11.2022'!F32</f>
        <v>132158.27000000002</v>
      </c>
      <c r="G24" s="98">
        <f>H24+I24</f>
        <v>4154.1</v>
      </c>
      <c r="H24" s="63">
        <v>4154.1</v>
      </c>
      <c r="I24" s="99"/>
      <c r="J24" s="4">
        <f>SUM(K24:M24)</f>
        <v>262124.6099999999</v>
      </c>
      <c r="K24" s="100">
        <f>H24+'[1]11.2022'!O32</f>
        <v>307303.8299999999</v>
      </c>
      <c r="L24" s="100">
        <f>I24</f>
        <v>0</v>
      </c>
      <c r="M24" s="65">
        <v>-45179.22</v>
      </c>
      <c r="N24" s="82">
        <f>C24+F24-J24</f>
        <v>81620.45000000016</v>
      </c>
    </row>
    <row r="25" spans="1:14" ht="20.25" thickBot="1">
      <c r="A25" s="130" t="s">
        <v>30</v>
      </c>
      <c r="B25" s="131"/>
      <c r="C25" s="101">
        <v>36875.65</v>
      </c>
      <c r="D25" s="96">
        <v>120844.89</v>
      </c>
      <c r="E25" s="102">
        <v>102923.51</v>
      </c>
      <c r="F25" s="4">
        <f>E25+'[1]11.2022'!F33</f>
        <v>1327852.73</v>
      </c>
      <c r="G25" s="98">
        <f>H25+I25</f>
        <v>147421.25</v>
      </c>
      <c r="H25" s="103">
        <v>147421.25</v>
      </c>
      <c r="I25" s="104"/>
      <c r="J25" s="105">
        <f>SUM(K25:M25)</f>
        <v>1334941.73</v>
      </c>
      <c r="K25" s="100">
        <f>H25+'[1]11.2022'!O33</f>
        <v>1288381.23</v>
      </c>
      <c r="L25" s="106"/>
      <c r="M25" s="107">
        <v>46560.5</v>
      </c>
      <c r="N25" s="82">
        <f>C25+F25-J25</f>
        <v>29786.649999999907</v>
      </c>
    </row>
    <row r="26" spans="1:14" ht="20.25" thickBot="1">
      <c r="A26" s="120" t="s">
        <v>31</v>
      </c>
      <c r="B26" s="121"/>
      <c r="C26" s="108">
        <v>3238617.81</v>
      </c>
      <c r="D26" s="81">
        <v>2784415.46</v>
      </c>
      <c r="E26" s="109">
        <f>6972858.03-E9</f>
        <v>6221694.66</v>
      </c>
      <c r="F26" s="110">
        <f>E26+'[1]11.2022'!F35</f>
        <v>83656900.23</v>
      </c>
      <c r="G26" s="81">
        <f>SUM(H26:I26)</f>
        <v>6929326.47</v>
      </c>
      <c r="H26" s="111">
        <f>8452964.91-I26-H9</f>
        <v>6770965</v>
      </c>
      <c r="I26" s="81">
        <v>158361.47</v>
      </c>
      <c r="J26" s="110">
        <f>SUM(K26:M26)</f>
        <v>84894328.59000002</v>
      </c>
      <c r="K26" s="111">
        <f>H26+'[1]11.2022'!O35</f>
        <v>82906203.49000001</v>
      </c>
      <c r="L26" s="28">
        <f>I26+'[1]11.2022'!P35</f>
        <v>1912530.9</v>
      </c>
      <c r="M26" s="112">
        <v>75594.2</v>
      </c>
      <c r="N26" s="81">
        <f>C26+F26-J26</f>
        <v>2001189.449999988</v>
      </c>
    </row>
    <row r="27" spans="1:14" ht="20.25" thickBot="1">
      <c r="A27" s="122" t="s">
        <v>32</v>
      </c>
      <c r="B27" s="123"/>
      <c r="C27" s="27">
        <f>C19+C20+C23+C26</f>
        <v>44673662.69</v>
      </c>
      <c r="D27" s="28">
        <f>D19+D20+D26+D23</f>
        <v>62851970.08</v>
      </c>
      <c r="E27" s="29">
        <f>E19+E20+E26+E23</f>
        <v>23571496.040000003</v>
      </c>
      <c r="F27" s="30">
        <f>F19+F20+F26+F23</f>
        <v>305721379.91</v>
      </c>
      <c r="G27" s="30">
        <f>G19+G20+G26+G23</f>
        <v>25233177.57</v>
      </c>
      <c r="H27" s="27">
        <f>H19+H20+H26+H23</f>
        <v>24808038.42</v>
      </c>
      <c r="I27" s="30">
        <f>I19+I20+I26+I23</f>
        <v>425139.15</v>
      </c>
      <c r="J27" s="30">
        <f>J19+J20+J26+J23</f>
        <v>289221247.86</v>
      </c>
      <c r="K27" s="27">
        <f>K19+K20+K26+K23</f>
        <v>284361130.56</v>
      </c>
      <c r="L27" s="30">
        <f>L19+L20+L26+L23</f>
        <v>4843623.49</v>
      </c>
      <c r="M27" s="27">
        <f>M9+M10+M14+M20++M23+M26</f>
        <v>16493.809999999998</v>
      </c>
      <c r="N27" s="28">
        <f>N19+N20+N23+N26</f>
        <v>61173794.74</v>
      </c>
    </row>
    <row r="28" spans="1:14" ht="12.75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  <row r="29" spans="1:14" ht="12.75">
      <c r="A29" s="113"/>
      <c r="B29" s="113"/>
      <c r="C29" s="115"/>
      <c r="D29" s="116"/>
      <c r="E29" s="113"/>
      <c r="F29" s="117"/>
      <c r="G29" s="113"/>
      <c r="H29" s="113"/>
      <c r="I29" s="113"/>
      <c r="J29" s="113"/>
      <c r="K29" s="113"/>
      <c r="L29" s="113"/>
      <c r="M29" s="113"/>
      <c r="N29" s="113"/>
    </row>
    <row r="30" spans="1:8" ht="12.75">
      <c r="A30" s="113"/>
      <c r="H30" s="118"/>
    </row>
    <row r="31" spans="1:14" ht="18.75">
      <c r="A31" s="113"/>
      <c r="B31" s="119"/>
      <c r="F31" s="117"/>
      <c r="G31" s="117"/>
      <c r="I31" s="113"/>
      <c r="K31" s="117"/>
      <c r="L31" s="113"/>
      <c r="M31" s="113"/>
      <c r="N31" s="113"/>
    </row>
  </sheetData>
  <sheetProtection/>
  <mergeCells count="40">
    <mergeCell ref="A1:B4"/>
    <mergeCell ref="C1:C4"/>
    <mergeCell ref="D1:D4"/>
    <mergeCell ref="E1:E4"/>
    <mergeCell ref="F1:F4"/>
    <mergeCell ref="G1:I1"/>
    <mergeCell ref="J1:L1"/>
    <mergeCell ref="M1:M4"/>
    <mergeCell ref="N1:N4"/>
    <mergeCell ref="G2:G4"/>
    <mergeCell ref="H2:I2"/>
    <mergeCell ref="J2:J4"/>
    <mergeCell ref="K2:L2"/>
    <mergeCell ref="H3:H4"/>
    <mergeCell ref="I3:I4"/>
    <mergeCell ref="A5:B5"/>
    <mergeCell ref="A6:B6"/>
    <mergeCell ref="A7:B7"/>
    <mergeCell ref="A8:B8"/>
    <mergeCell ref="K3:K4"/>
    <mergeCell ref="L3:L4"/>
    <mergeCell ref="A12:B12"/>
    <mergeCell ref="A13:B13"/>
    <mergeCell ref="A14:B14"/>
    <mergeCell ref="A9:B9"/>
    <mergeCell ref="A10:B10"/>
    <mergeCell ref="A11:B11"/>
    <mergeCell ref="A19:B19"/>
    <mergeCell ref="A20:B20"/>
    <mergeCell ref="A21:B21"/>
    <mergeCell ref="A15:B15"/>
    <mergeCell ref="A16:B16"/>
    <mergeCell ref="A17:B17"/>
    <mergeCell ref="A18:B18"/>
    <mergeCell ref="A26:B26"/>
    <mergeCell ref="A27:B27"/>
    <mergeCell ref="A22:B22"/>
    <mergeCell ref="A23:B23"/>
    <mergeCell ref="A24:B24"/>
    <mergeCell ref="A25:B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Pressa</cp:lastModifiedBy>
  <dcterms:created xsi:type="dcterms:W3CDTF">1996-10-08T23:32:33Z</dcterms:created>
  <dcterms:modified xsi:type="dcterms:W3CDTF">2023-03-02T11:14:25Z</dcterms:modified>
  <cp:category/>
  <cp:version/>
  <cp:contentType/>
  <cp:contentStatus/>
</cp:coreProperties>
</file>