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кв.201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<sst xmlns="http://schemas.openxmlformats.org/spreadsheetml/2006/main" count="38" uniqueCount="33">
  <si>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р/с</t>
  </si>
  <si>
    <t>в/з</t>
  </si>
  <si>
    <r>
      <t xml:space="preserve">р/с  </t>
    </r>
  </si>
  <si>
    <t>БЮДЖЕТ</t>
  </si>
  <si>
    <t>ІНФОРМАЦІЯ ЩОДО РОЗМІРУ ЗАБОРГОВАНОСТІ З ОПЛАТИ СПОЖИВЧИХ ПОСЛУГ ЗА КАТЕГОРІЯМИ СПОЖИВАЧІВ</t>
  </si>
  <si>
    <t xml:space="preserve">                                        І квартал       2018  року                                                                                   </t>
  </si>
  <si>
    <t>Субсидії</t>
  </si>
  <si>
    <t>Всього</t>
  </si>
  <si>
    <t>Нараховано за місяць</t>
  </si>
  <si>
    <t>Нараховано з наростаючим підсумком</t>
  </si>
  <si>
    <t>ОПЛАТА  ЗА  МІСЯЦ</t>
  </si>
  <si>
    <t>ОПЛАТА З НАРОЗТАЮЧИМ ПІДСУМКОМ</t>
  </si>
  <si>
    <t>Загальна</t>
  </si>
  <si>
    <t>у т. ч.</t>
  </si>
  <si>
    <t>Оплата з нарозтаючим підсумком</t>
  </si>
  <si>
    <t>Залишок боргу                     на 01.04.2018</t>
  </si>
  <si>
    <t>Залишок НА 01.01.18</t>
  </si>
  <si>
    <t>СПОЖИВАЧІ</t>
  </si>
  <si>
    <t>ДЕРЖБЮДЖЕТ</t>
  </si>
  <si>
    <t>ОБЛБЮДЖЕТ</t>
  </si>
  <si>
    <t>РАЙБЮДЖЕТ</t>
  </si>
  <si>
    <t>МІСЬКБЮДЖЕТ</t>
  </si>
  <si>
    <t>Автозаводск р-н</t>
  </si>
  <si>
    <t>Крюківск р-н</t>
  </si>
  <si>
    <t>Кременчуцький</t>
  </si>
  <si>
    <t>Пільги</t>
  </si>
  <si>
    <t>Департамент</t>
  </si>
  <si>
    <t>НАСЕЛЕН.</t>
  </si>
  <si>
    <t>Ч-сектор</t>
  </si>
  <si>
    <t>Гос.сектор</t>
  </si>
  <si>
    <t>ОСББ</t>
  </si>
  <si>
    <t>ПІДПРИЄМТСВА</t>
  </si>
  <si>
    <t>ВСЬОГО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</si>
</sst>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5">
    <font>
      <sz val="10"/>
      <name val="Arial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1" xfId="18" applyNumberFormat="1" applyFont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3" xfId="18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2" borderId="7" xfId="18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2" xfId="18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13" xfId="18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2" fillId="0" borderId="2" xfId="18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4" fontId="11" fillId="3" borderId="3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3" borderId="16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4" fontId="12" fillId="2" borderId="17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3" borderId="17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center" wrapText="1"/>
    </xf>
    <xf numFmtId="4" fontId="4" fillId="2" borderId="6" xfId="18" applyNumberFormat="1" applyFont="1" applyFill="1" applyBorder="1" applyAlignment="1">
      <alignment horizontal="right" vertical="center" wrapText="1"/>
    </xf>
    <xf numFmtId="4" fontId="4" fillId="2" borderId="8" xfId="18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1" fillId="2" borderId="2" xfId="18" applyNumberFormat="1" applyFont="1" applyFill="1" applyBorder="1" applyAlignment="1">
      <alignment horizontal="right" vertical="center" wrapText="1"/>
    </xf>
    <xf numFmtId="4" fontId="12" fillId="0" borderId="12" xfId="18" applyNumberFormat="1" applyFont="1" applyBorder="1" applyAlignment="1">
      <alignment horizontal="right" vertical="center" wrapText="1"/>
    </xf>
    <xf numFmtId="4" fontId="11" fillId="3" borderId="19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4" fontId="11" fillId="2" borderId="15" xfId="18" applyNumberFormat="1" applyFont="1" applyFill="1" applyBorder="1" applyAlignment="1">
      <alignment horizontal="right" vertical="center" wrapText="1"/>
    </xf>
    <xf numFmtId="4" fontId="12" fillId="0" borderId="13" xfId="18" applyNumberFormat="1" applyFont="1" applyBorder="1" applyAlignment="1">
      <alignment horizontal="right" vertical="center" wrapText="1"/>
    </xf>
    <xf numFmtId="4" fontId="11" fillId="3" borderId="20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4" fontId="11" fillId="2" borderId="16" xfId="18" applyNumberFormat="1" applyFont="1" applyFill="1" applyBorder="1" applyAlignment="1">
      <alignment horizontal="right" vertical="center" wrapText="1"/>
    </xf>
    <xf numFmtId="4" fontId="12" fillId="0" borderId="17" xfId="18" applyNumberFormat="1" applyFont="1" applyBorder="1" applyAlignment="1">
      <alignment horizontal="right" vertical="center" wrapText="1"/>
    </xf>
    <xf numFmtId="4" fontId="12" fillId="0" borderId="21" xfId="18" applyNumberFormat="1" applyFont="1" applyFill="1" applyBorder="1" applyAlignment="1">
      <alignment horizontal="right" vertical="center" wrapText="1"/>
    </xf>
    <xf numFmtId="4" fontId="11" fillId="3" borderId="22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12" fillId="0" borderId="15" xfId="18" applyNumberFormat="1" applyFont="1" applyFill="1" applyBorder="1" applyAlignment="1">
      <alignment horizontal="right" vertical="center" wrapText="1"/>
    </xf>
    <xf numFmtId="4" fontId="6" fillId="4" borderId="17" xfId="0" applyNumberFormat="1" applyFont="1" applyFill="1" applyBorder="1" applyAlignment="1">
      <alignment horizontal="right" vertical="center" wrapText="1"/>
    </xf>
    <xf numFmtId="4" fontId="13" fillId="4" borderId="16" xfId="18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4" fontId="11" fillId="4" borderId="2" xfId="18" applyNumberFormat="1" applyFont="1" applyFill="1" applyBorder="1" applyAlignment="1">
      <alignment horizontal="right" vertical="center" wrapText="1"/>
    </xf>
    <xf numFmtId="4" fontId="13" fillId="4" borderId="17" xfId="0" applyNumberFormat="1" applyFont="1" applyFill="1" applyBorder="1" applyAlignment="1">
      <alignment horizontal="right" vertical="center" wrapText="1"/>
    </xf>
    <xf numFmtId="4" fontId="13" fillId="4" borderId="21" xfId="0" applyNumberFormat="1" applyFont="1" applyFill="1" applyBorder="1" applyAlignment="1">
      <alignment horizontal="right" vertical="center" wrapText="1"/>
    </xf>
    <xf numFmtId="4" fontId="11" fillId="4" borderId="19" xfId="0" applyNumberFormat="1" applyFont="1" applyFill="1" applyBorder="1" applyAlignment="1">
      <alignment horizontal="right" vertical="center" wrapText="1"/>
    </xf>
    <xf numFmtId="4" fontId="6" fillId="3" borderId="0" xfId="0" applyNumberFormat="1" applyFont="1" applyFill="1" applyBorder="1" applyAlignment="1">
      <alignment horizontal="righ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4" fontId="6" fillId="2" borderId="23" xfId="0" applyNumberFormat="1" applyFont="1" applyFill="1" applyBorder="1" applyAlignment="1">
      <alignment horizontal="right" vertical="center" wrapText="1"/>
    </xf>
    <xf numFmtId="4" fontId="4" fillId="3" borderId="14" xfId="0" applyNumberFormat="1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4" fontId="12" fillId="0" borderId="24" xfId="0" applyNumberFormat="1" applyFont="1" applyBorder="1" applyAlignment="1">
      <alignment horizontal="right" vertical="center" wrapText="1"/>
    </xf>
    <xf numFmtId="4" fontId="11" fillId="3" borderId="25" xfId="0" applyNumberFormat="1" applyFont="1" applyFill="1" applyBorder="1" applyAlignment="1">
      <alignment horizontal="right" vertical="center" wrapText="1"/>
    </xf>
    <xf numFmtId="4" fontId="11" fillId="2" borderId="26" xfId="0" applyNumberFormat="1" applyFont="1" applyFill="1" applyBorder="1" applyAlignment="1">
      <alignment horizontal="right" vertical="center" wrapText="1"/>
    </xf>
    <xf numFmtId="4" fontId="11" fillId="2" borderId="25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Border="1" applyAlignment="1">
      <alignment horizontal="right" vertical="center" wrapText="1"/>
    </xf>
    <xf numFmtId="4" fontId="11" fillId="3" borderId="0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4" fontId="11" fillId="3" borderId="28" xfId="0" applyNumberFormat="1" applyFont="1" applyFill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4" fontId="11" fillId="2" borderId="28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" fontId="6" fillId="3" borderId="23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4" fontId="4" fillId="3" borderId="23" xfId="0" applyNumberFormat="1" applyFont="1" applyFill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2" borderId="1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сидии"/>
      <sheetName val="01.2018"/>
      <sheetName val="02.2018"/>
      <sheetName val="03.2018"/>
      <sheetName val="04.2018"/>
      <sheetName val="05.2018"/>
      <sheetName val="06.2018"/>
      <sheetName val="07.2018"/>
      <sheetName val="08.2018"/>
      <sheetName val="09.2018"/>
      <sheetName val="10.2018"/>
      <sheetName val="11.2018"/>
      <sheetName val="12.2018"/>
      <sheetName val="01.2019"/>
      <sheetName val="Лист1"/>
      <sheetName val="02.2019"/>
      <sheetName val="03.2019"/>
    </sheetNames>
    <sheetDataSet>
      <sheetData sheetId="2">
        <row r="8">
          <cell r="E8">
            <v>577257.5800000001</v>
          </cell>
          <cell r="O8">
            <v>331588.88</v>
          </cell>
        </row>
        <row r="9">
          <cell r="E9">
            <v>242831.1</v>
          </cell>
          <cell r="O9">
            <v>212040.65000000002</v>
          </cell>
        </row>
        <row r="10">
          <cell r="E10">
            <v>43974.66</v>
          </cell>
          <cell r="O10">
            <v>42246.46000000001</v>
          </cell>
        </row>
        <row r="11">
          <cell r="E11">
            <v>873474.4299999999</v>
          </cell>
          <cell r="O11">
            <v>878301.8899999999</v>
          </cell>
        </row>
        <row r="15">
          <cell r="E15">
            <v>3675817.41</v>
          </cell>
          <cell r="O15">
            <v>2316387.21</v>
          </cell>
        </row>
        <row r="16">
          <cell r="E16">
            <v>1600576.06</v>
          </cell>
          <cell r="O16">
            <v>845641.24</v>
          </cell>
        </row>
        <row r="17">
          <cell r="E17">
            <v>28114.190000000002</v>
          </cell>
          <cell r="O17">
            <v>12361.38</v>
          </cell>
        </row>
        <row r="19">
          <cell r="E19">
            <v>401052.89</v>
          </cell>
          <cell r="O19">
            <v>132381.86</v>
          </cell>
        </row>
        <row r="20">
          <cell r="E20">
            <v>126802.18</v>
          </cell>
          <cell r="O20">
            <v>44166.13</v>
          </cell>
        </row>
        <row r="21">
          <cell r="E21">
            <v>2081.73</v>
          </cell>
          <cell r="O21">
            <v>748.64</v>
          </cell>
        </row>
        <row r="22">
          <cell r="E22">
            <v>10960.68</v>
          </cell>
        </row>
        <row r="26">
          <cell r="E26">
            <v>730599.69</v>
          </cell>
          <cell r="O26">
            <v>776249.11</v>
          </cell>
        </row>
        <row r="27">
          <cell r="E27">
            <v>584371.51</v>
          </cell>
          <cell r="O27">
            <v>501811.63</v>
          </cell>
        </row>
        <row r="28">
          <cell r="E28">
            <v>11323424.469999999</v>
          </cell>
          <cell r="O28">
            <v>10564562.7</v>
          </cell>
          <cell r="P28">
            <v>143514.48</v>
          </cell>
        </row>
        <row r="30">
          <cell r="E30">
            <v>12428441.23</v>
          </cell>
          <cell r="O30">
            <v>12160745.03</v>
          </cell>
          <cell r="P30">
            <v>-838945.87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M10" sqref="M10"/>
    </sheetView>
  </sheetViews>
  <sheetFormatPr defaultColWidth="9.140625" defaultRowHeight="12.75"/>
  <cols>
    <col min="3" max="3" width="18.140625" style="0" customWidth="1"/>
    <col min="4" max="4" width="16.7109375" style="0" customWidth="1"/>
    <col min="5" max="5" width="18.140625" style="0" customWidth="1"/>
    <col min="6" max="6" width="16.28125" style="0" customWidth="1"/>
    <col min="7" max="7" width="19.28125" style="0" customWidth="1"/>
    <col min="8" max="8" width="13.57421875" style="0" bestFit="1" customWidth="1"/>
    <col min="9" max="10" width="18.8515625" style="0" bestFit="1" customWidth="1"/>
    <col min="11" max="11" width="15.140625" style="0" bestFit="1" customWidth="1"/>
    <col min="12" max="15" width="19.140625" style="0" customWidth="1"/>
  </cols>
  <sheetData>
    <row r="1" spans="1:13" ht="20.25">
      <c r="A1" s="117" t="s">
        <v>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0.25">
      <c r="A2" s="117" t="s">
        <v>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2" ht="15" thickBo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1"/>
    </row>
    <row r="4" spans="1:13" ht="15.75" customHeight="1" thickBot="1">
      <c r="A4" s="129" t="s">
        <v>17</v>
      </c>
      <c r="B4" s="130"/>
      <c r="C4" s="135" t="s">
        <v>16</v>
      </c>
      <c r="D4" s="138" t="s">
        <v>8</v>
      </c>
      <c r="E4" s="141" t="s">
        <v>9</v>
      </c>
      <c r="F4" s="144" t="s">
        <v>10</v>
      </c>
      <c r="G4" s="145"/>
      <c r="H4" s="146"/>
      <c r="I4" s="147" t="s">
        <v>11</v>
      </c>
      <c r="J4" s="148"/>
      <c r="K4" s="149"/>
      <c r="L4" s="141" t="s">
        <v>15</v>
      </c>
      <c r="M4" s="162"/>
    </row>
    <row r="5" spans="1:13" ht="13.5" customHeight="1" thickBot="1">
      <c r="A5" s="131"/>
      <c r="B5" s="132"/>
      <c r="C5" s="136"/>
      <c r="D5" s="139"/>
      <c r="E5" s="142"/>
      <c r="F5" s="141" t="s">
        <v>12</v>
      </c>
      <c r="G5" s="150" t="s">
        <v>13</v>
      </c>
      <c r="H5" s="151"/>
      <c r="I5" s="141" t="s">
        <v>14</v>
      </c>
      <c r="J5" s="150" t="s">
        <v>13</v>
      </c>
      <c r="K5" s="151"/>
      <c r="L5" s="142"/>
      <c r="M5" s="163"/>
    </row>
    <row r="6" spans="1:13" ht="12.75" customHeight="1">
      <c r="A6" s="131"/>
      <c r="B6" s="132"/>
      <c r="C6" s="136"/>
      <c r="D6" s="139"/>
      <c r="E6" s="142"/>
      <c r="F6" s="142"/>
      <c r="G6" s="127" t="s">
        <v>0</v>
      </c>
      <c r="H6" s="127" t="s">
        <v>1</v>
      </c>
      <c r="I6" s="142"/>
      <c r="J6" s="127" t="s">
        <v>2</v>
      </c>
      <c r="K6" s="127" t="s">
        <v>1</v>
      </c>
      <c r="L6" s="142"/>
      <c r="M6" s="163"/>
    </row>
    <row r="7" spans="1:13" ht="13.5" customHeight="1" thickBot="1">
      <c r="A7" s="133"/>
      <c r="B7" s="134"/>
      <c r="C7" s="137"/>
      <c r="D7" s="140"/>
      <c r="E7" s="143"/>
      <c r="F7" s="143"/>
      <c r="G7" s="128"/>
      <c r="H7" s="128"/>
      <c r="I7" s="143"/>
      <c r="J7" s="128"/>
      <c r="K7" s="128"/>
      <c r="L7" s="143"/>
      <c r="M7" s="164"/>
    </row>
    <row r="8" spans="1:13" ht="15.75" customHeight="1">
      <c r="A8" s="152" t="s">
        <v>18</v>
      </c>
      <c r="B8" s="153"/>
      <c r="C8" s="32">
        <v>-192507.13</v>
      </c>
      <c r="D8" s="33">
        <v>345363.24</v>
      </c>
      <c r="E8" s="32">
        <f>D8+'[1]02.2018'!E8</f>
        <v>922620.8200000001</v>
      </c>
      <c r="F8" s="34">
        <f>SUM(G8:H8)</f>
        <v>285807.85</v>
      </c>
      <c r="G8" s="35">
        <v>285807.85</v>
      </c>
      <c r="H8" s="18"/>
      <c r="I8" s="36">
        <f>SUM(J8:K8)</f>
        <v>617396.73</v>
      </c>
      <c r="J8" s="6">
        <f>G8+'[1]02.2018'!O8</f>
        <v>617396.73</v>
      </c>
      <c r="K8" s="37"/>
      <c r="L8" s="111">
        <f>C8+E8-I8</f>
        <v>112716.96000000008</v>
      </c>
      <c r="M8" s="112"/>
    </row>
    <row r="9" spans="1:12" ht="15.75" customHeight="1">
      <c r="A9" s="154" t="s">
        <v>19</v>
      </c>
      <c r="B9" s="155"/>
      <c r="C9" s="38">
        <v>-5406.73</v>
      </c>
      <c r="D9" s="39">
        <v>121428.04</v>
      </c>
      <c r="E9" s="32">
        <f>D9+'[1]02.2018'!E9</f>
        <v>364259.14</v>
      </c>
      <c r="F9" s="40">
        <f>SUM(G9:H9)</f>
        <v>134251.53</v>
      </c>
      <c r="G9" s="41">
        <v>134251.53</v>
      </c>
      <c r="H9" s="20"/>
      <c r="I9" s="42">
        <f>SUM(J9:K9)</f>
        <v>346292.18000000005</v>
      </c>
      <c r="J9" s="6">
        <f>G9+'[1]02.2018'!O9</f>
        <v>346292.18000000005</v>
      </c>
      <c r="K9" s="43"/>
      <c r="L9" s="44">
        <f>C9+E9-I9</f>
        <v>12560.229999999981</v>
      </c>
    </row>
    <row r="10" spans="1:12" ht="15.75" customHeight="1">
      <c r="A10" s="154" t="s">
        <v>20</v>
      </c>
      <c r="B10" s="155"/>
      <c r="C10" s="38">
        <v>-1728.2</v>
      </c>
      <c r="D10" s="39">
        <v>30249.14</v>
      </c>
      <c r="E10" s="32">
        <f>D10+'[1]02.2018'!E10</f>
        <v>74223.8</v>
      </c>
      <c r="F10" s="40">
        <f>SUM(G10:H10)</f>
        <v>30249.14</v>
      </c>
      <c r="G10" s="41">
        <v>30249.14</v>
      </c>
      <c r="H10" s="22"/>
      <c r="I10" s="42">
        <f>SUM(J10:K10)</f>
        <v>72495.6</v>
      </c>
      <c r="J10" s="6">
        <f>G10+'[1]02.2018'!O10</f>
        <v>72495.6</v>
      </c>
      <c r="K10" s="43"/>
      <c r="L10" s="44">
        <f>C10+E10-I10</f>
        <v>0</v>
      </c>
    </row>
    <row r="11" spans="1:12" ht="16.5" customHeight="1" thickBot="1">
      <c r="A11" s="156" t="s">
        <v>21</v>
      </c>
      <c r="B11" s="157"/>
      <c r="C11" s="45">
        <v>-71268.01</v>
      </c>
      <c r="D11" s="46">
        <v>495969.61</v>
      </c>
      <c r="E11" s="32">
        <f>D11+'[1]02.2018'!E11</f>
        <v>1369444.04</v>
      </c>
      <c r="F11" s="47">
        <f>SUM(G11:H11)</f>
        <v>496432.24</v>
      </c>
      <c r="G11" s="48">
        <v>496432.24</v>
      </c>
      <c r="H11" s="49"/>
      <c r="I11" s="50">
        <f>SUM(J11:K11)</f>
        <v>1374734.13</v>
      </c>
      <c r="J11" s="6">
        <f>G11+'[1]02.2018'!O11</f>
        <v>1374734.13</v>
      </c>
      <c r="K11" s="51"/>
      <c r="L11" s="52">
        <f>C11+E11-I11</f>
        <v>-76558.09999999986</v>
      </c>
    </row>
    <row r="12" spans="1:12" ht="20.25" customHeight="1" thickBot="1">
      <c r="A12" s="113" t="s">
        <v>3</v>
      </c>
      <c r="B12" s="114"/>
      <c r="C12" s="53">
        <f>SUM(C8:C11)</f>
        <v>-270910.07</v>
      </c>
      <c r="D12" s="11">
        <f>SUM(D8:D11)</f>
        <v>993010.03</v>
      </c>
      <c r="E12" s="54">
        <f>SUM(E8:E11)</f>
        <v>2730547.8</v>
      </c>
      <c r="F12" s="10">
        <f>SUM(G12:H12)</f>
        <v>946740.76</v>
      </c>
      <c r="G12" s="11">
        <f aca="true" t="shared" si="0" ref="G12:L12">SUM(G8:G11)</f>
        <v>946740.76</v>
      </c>
      <c r="H12" s="11">
        <f t="shared" si="0"/>
        <v>0</v>
      </c>
      <c r="I12" s="54">
        <f t="shared" si="0"/>
        <v>2410918.6399999997</v>
      </c>
      <c r="J12" s="11">
        <f t="shared" si="0"/>
        <v>2410918.6399999997</v>
      </c>
      <c r="K12" s="11">
        <f t="shared" si="0"/>
        <v>0</v>
      </c>
      <c r="L12" s="11">
        <f t="shared" si="0"/>
        <v>48719.0900000002</v>
      </c>
    </row>
    <row r="13" spans="1:12" ht="15.75" thickBot="1">
      <c r="A13" s="125"/>
      <c r="B13" s="126"/>
      <c r="C13" s="55"/>
      <c r="D13" s="13"/>
      <c r="E13" s="56"/>
      <c r="F13" s="14"/>
      <c r="G13" s="13"/>
      <c r="H13" s="15"/>
      <c r="I13" s="56"/>
      <c r="J13" s="13"/>
      <c r="K13" s="15"/>
      <c r="L13" s="57"/>
    </row>
    <row r="14" spans="1:12" ht="20.25" customHeight="1" thickBot="1">
      <c r="A14" s="113" t="s">
        <v>6</v>
      </c>
      <c r="B14" s="114"/>
      <c r="C14" s="54">
        <f aca="true" t="shared" si="1" ref="C14:L14">SUM(C15:C17)</f>
        <v>3173402.4400000004</v>
      </c>
      <c r="D14" s="10">
        <f t="shared" si="1"/>
        <v>2777829.27</v>
      </c>
      <c r="E14" s="54">
        <f t="shared" si="1"/>
        <v>8082336.930000001</v>
      </c>
      <c r="F14" s="58">
        <f t="shared" si="1"/>
        <v>5344035.600000001</v>
      </c>
      <c r="G14" s="16">
        <f t="shared" si="1"/>
        <v>5344035.600000001</v>
      </c>
      <c r="H14" s="59">
        <f t="shared" si="1"/>
        <v>0</v>
      </c>
      <c r="I14" s="60">
        <f t="shared" si="1"/>
        <v>8518425.43</v>
      </c>
      <c r="J14" s="11">
        <f t="shared" si="1"/>
        <v>8518425.43</v>
      </c>
      <c r="K14" s="17">
        <f t="shared" si="1"/>
        <v>0</v>
      </c>
      <c r="L14" s="11">
        <f t="shared" si="1"/>
        <v>2737313.940000001</v>
      </c>
    </row>
    <row r="15" spans="1:12" ht="15.75" customHeight="1">
      <c r="A15" s="158" t="s">
        <v>22</v>
      </c>
      <c r="B15" s="119"/>
      <c r="C15" s="36">
        <v>2316387.21</v>
      </c>
      <c r="D15" s="61">
        <v>1918259.03</v>
      </c>
      <c r="E15" s="36">
        <f>D15+'[1]02.2018'!E15</f>
        <v>5594076.44</v>
      </c>
      <c r="F15" s="62">
        <f>SUM(G15:H15)</f>
        <v>3714132.72</v>
      </c>
      <c r="G15" s="4">
        <v>3714132.72</v>
      </c>
      <c r="H15" s="19"/>
      <c r="I15" s="64">
        <f>SUM(J15:K15)</f>
        <v>6030519.93</v>
      </c>
      <c r="J15" s="65">
        <f>G15+'[1]02.2018'!O15</f>
        <v>6030519.93</v>
      </c>
      <c r="K15" s="66"/>
      <c r="L15" s="5">
        <f>C15+E15-I15</f>
        <v>1879943.7200000007</v>
      </c>
    </row>
    <row r="16" spans="1:12" ht="15.75" customHeight="1">
      <c r="A16" s="159" t="s">
        <v>23</v>
      </c>
      <c r="B16" s="120"/>
      <c r="C16" s="42">
        <v>845641.24</v>
      </c>
      <c r="D16" s="67">
        <v>846800.74</v>
      </c>
      <c r="E16" s="36">
        <f>D16+'[1]02.2018'!E16</f>
        <v>2447376.8</v>
      </c>
      <c r="F16" s="68">
        <f>SUM(G16:H16)</f>
        <v>1600576.06</v>
      </c>
      <c r="G16" s="7">
        <v>1600576.06</v>
      </c>
      <c r="H16" s="21"/>
      <c r="I16" s="70">
        <f>SUM(J16:K16)</f>
        <v>2446217.3</v>
      </c>
      <c r="J16" s="65">
        <f>G16+'[1]02.2018'!O16</f>
        <v>2446217.3</v>
      </c>
      <c r="K16" s="66"/>
      <c r="L16" s="5">
        <f>C16+E16-I16</f>
        <v>846800.7400000002</v>
      </c>
    </row>
    <row r="17" spans="1:12" ht="16.5" customHeight="1" thickBot="1">
      <c r="A17" s="159" t="s">
        <v>24</v>
      </c>
      <c r="B17" s="120"/>
      <c r="C17" s="50">
        <v>11373.99</v>
      </c>
      <c r="D17" s="71">
        <v>12769.5</v>
      </c>
      <c r="E17" s="36">
        <f>D17+'[1]02.2018'!E17</f>
        <v>40883.69</v>
      </c>
      <c r="F17" s="72">
        <f>SUM(G17:H17)</f>
        <v>29326.82</v>
      </c>
      <c r="G17" s="73">
        <v>29326.82</v>
      </c>
      <c r="H17" s="74"/>
      <c r="I17" s="75">
        <f>SUM(J17:K17)</f>
        <v>41688.2</v>
      </c>
      <c r="J17" s="65">
        <f>G17+'[1]02.2018'!O17</f>
        <v>41688.2</v>
      </c>
      <c r="K17" s="66"/>
      <c r="L17" s="5">
        <f>C17+E17-I17</f>
        <v>10569.480000000003</v>
      </c>
    </row>
    <row r="18" spans="1:12" ht="20.25" customHeight="1" thickBot="1">
      <c r="A18" s="113" t="s">
        <v>25</v>
      </c>
      <c r="B18" s="114"/>
      <c r="C18" s="54">
        <f>SUM(C19:C21)</f>
        <v>177260.78</v>
      </c>
      <c r="D18" s="11">
        <f aca="true" t="shared" si="2" ref="D18:L18">SUM(D19:D21)</f>
        <v>190994.01</v>
      </c>
      <c r="E18" s="54">
        <f t="shared" si="2"/>
        <v>720930.81</v>
      </c>
      <c r="F18" s="11">
        <f>SUM(F19:F21)</f>
        <v>529900.9500000001</v>
      </c>
      <c r="G18" s="11">
        <f>SUM(G19:G21)</f>
        <v>529900.9500000001</v>
      </c>
      <c r="H18" s="11">
        <f t="shared" si="2"/>
        <v>0</v>
      </c>
      <c r="I18" s="54">
        <f t="shared" si="2"/>
        <v>707197.5800000001</v>
      </c>
      <c r="J18" s="11">
        <f t="shared" si="2"/>
        <v>707197.5800000001</v>
      </c>
      <c r="K18" s="11">
        <f t="shared" si="2"/>
        <v>0</v>
      </c>
      <c r="L18" s="11">
        <f t="shared" si="2"/>
        <v>190994.01000000007</v>
      </c>
    </row>
    <row r="19" spans="1:12" ht="15.75" customHeight="1">
      <c r="A19" s="158" t="s">
        <v>22</v>
      </c>
      <c r="B19" s="119"/>
      <c r="C19" s="36">
        <v>132381.86</v>
      </c>
      <c r="D19" s="6">
        <v>144235.04</v>
      </c>
      <c r="E19" s="36">
        <f>D19+'[1]02.2018'!E19</f>
        <v>545287.93</v>
      </c>
      <c r="F19" s="62">
        <f>SUM(G19:H19)</f>
        <v>401052.89</v>
      </c>
      <c r="G19" s="4">
        <v>401052.89</v>
      </c>
      <c r="H19" s="63"/>
      <c r="I19" s="64">
        <f>SUM(J19:K19)</f>
        <v>533434.75</v>
      </c>
      <c r="J19" s="76">
        <f>G19+'[1]02.2018'!O19</f>
        <v>533434.75</v>
      </c>
      <c r="K19" s="77"/>
      <c r="L19" s="78">
        <f>C19+E19-I19</f>
        <v>144235.04000000004</v>
      </c>
    </row>
    <row r="20" spans="1:12" ht="15.75" customHeight="1">
      <c r="A20" s="159" t="s">
        <v>23</v>
      </c>
      <c r="B20" s="120"/>
      <c r="C20" s="42">
        <v>44166.13</v>
      </c>
      <c r="D20" s="29">
        <v>45592.33</v>
      </c>
      <c r="E20" s="36">
        <f>D20+'[1]02.2018'!E20</f>
        <v>172394.51</v>
      </c>
      <c r="F20" s="62">
        <f>SUM(G20:H20)</f>
        <v>126802.18</v>
      </c>
      <c r="G20" s="7">
        <v>126802.18</v>
      </c>
      <c r="H20" s="69"/>
      <c r="I20" s="64">
        <f>SUM(J20:K20)</f>
        <v>170968.31</v>
      </c>
      <c r="J20" s="76">
        <f>G20+'[1]02.2018'!O20</f>
        <v>170968.31</v>
      </c>
      <c r="K20" s="77"/>
      <c r="L20" s="78">
        <f>C20+E20-I20</f>
        <v>45592.330000000016</v>
      </c>
    </row>
    <row r="21" spans="1:12" ht="15.75" customHeight="1">
      <c r="A21" s="159" t="s">
        <v>24</v>
      </c>
      <c r="B21" s="120"/>
      <c r="C21" s="42">
        <v>712.79</v>
      </c>
      <c r="D21" s="79">
        <v>1166.64</v>
      </c>
      <c r="E21" s="36">
        <f>D21+'[1]02.2018'!E21</f>
        <v>3248.37</v>
      </c>
      <c r="F21" s="62">
        <f>SUM(G21:H21)</f>
        <v>2045.88</v>
      </c>
      <c r="G21" s="7">
        <v>2045.88</v>
      </c>
      <c r="H21" s="69"/>
      <c r="I21" s="64">
        <f>SUM(J21:K21)</f>
        <v>2794.52</v>
      </c>
      <c r="J21" s="76">
        <f>G21+'[1]02.2018'!O21</f>
        <v>2794.52</v>
      </c>
      <c r="K21" s="77"/>
      <c r="L21" s="78">
        <f>C21+E21-I21</f>
        <v>1166.6399999999999</v>
      </c>
    </row>
    <row r="22" spans="1:12" ht="16.5" customHeight="1" thickBot="1">
      <c r="A22" s="160" t="s">
        <v>26</v>
      </c>
      <c r="B22" s="161"/>
      <c r="C22" s="80">
        <v>0</v>
      </c>
      <c r="D22" s="81">
        <v>6417</v>
      </c>
      <c r="E22" s="82">
        <f>D22+'[1]02.2018'!E22</f>
        <v>17377.68</v>
      </c>
      <c r="F22" s="83">
        <f>SUM(G22:H22)</f>
        <v>10960.68</v>
      </c>
      <c r="G22" s="84">
        <v>10960.68</v>
      </c>
      <c r="H22" s="85"/>
      <c r="I22" s="86">
        <f>SUM(J22:K22)</f>
        <v>10960.68</v>
      </c>
      <c r="J22" s="84">
        <f>G22+'[1]02.2018'!O22</f>
        <v>10960.68</v>
      </c>
      <c r="K22" s="85"/>
      <c r="L22" s="80">
        <f>C22+E22-I22</f>
        <v>6417</v>
      </c>
    </row>
    <row r="23" spans="1:12" ht="20.25" customHeight="1" thickBot="1">
      <c r="A23" s="113" t="s">
        <v>7</v>
      </c>
      <c r="B23" s="114"/>
      <c r="C23" s="53">
        <f>C12+C14+C18</f>
        <v>3079753.1500000004</v>
      </c>
      <c r="D23" s="11">
        <f aca="true" t="shared" si="3" ref="D23:L23">D12+D14+D18</f>
        <v>3961833.3099999996</v>
      </c>
      <c r="E23" s="53">
        <f t="shared" si="3"/>
        <v>11533815.540000001</v>
      </c>
      <c r="F23" s="11">
        <f t="shared" si="3"/>
        <v>6820677.3100000005</v>
      </c>
      <c r="G23" s="10">
        <f t="shared" si="3"/>
        <v>6820677.3100000005</v>
      </c>
      <c r="H23" s="11">
        <f t="shared" si="3"/>
        <v>0</v>
      </c>
      <c r="I23" s="54">
        <f t="shared" si="3"/>
        <v>11636541.65</v>
      </c>
      <c r="J23" s="10">
        <f t="shared" si="3"/>
        <v>11636541.65</v>
      </c>
      <c r="K23" s="11">
        <f t="shared" si="3"/>
        <v>0</v>
      </c>
      <c r="L23" s="11">
        <f t="shared" si="3"/>
        <v>2977027.0400000014</v>
      </c>
    </row>
    <row r="24" spans="1:12" ht="14.25" thickBot="1">
      <c r="A24" s="121"/>
      <c r="B24" s="122"/>
      <c r="C24" s="87"/>
      <c r="D24" s="23"/>
      <c r="E24" s="88"/>
      <c r="F24" s="24"/>
      <c r="G24" s="25"/>
      <c r="H24" s="23"/>
      <c r="I24" s="88"/>
      <c r="J24" s="23"/>
      <c r="K24" s="27"/>
      <c r="L24" s="89"/>
    </row>
    <row r="25" spans="1:12" ht="20.25" customHeight="1" thickBot="1">
      <c r="A25" s="113" t="s">
        <v>27</v>
      </c>
      <c r="B25" s="114"/>
      <c r="C25" s="53">
        <f>SUM(C26:C29)</f>
        <v>14063824.88</v>
      </c>
      <c r="D25" s="11">
        <f>SUM(D26:D28)</f>
        <v>6380626.640000001</v>
      </c>
      <c r="E25" s="90">
        <f>SUM(E26:E28)</f>
        <v>19019022.31</v>
      </c>
      <c r="F25" s="11">
        <f>SUM(G25:H25)</f>
        <v>6494921.67</v>
      </c>
      <c r="G25" s="10">
        <f>SUM(G26:G28)</f>
        <v>6409104.85</v>
      </c>
      <c r="H25" s="11">
        <f>SUM(H26:H29)</f>
        <v>85816.82</v>
      </c>
      <c r="I25" s="90">
        <f>SUM(J25:K25)</f>
        <v>18481059.59</v>
      </c>
      <c r="J25" s="11">
        <f>SUM(J26:J28)</f>
        <v>18251728.29</v>
      </c>
      <c r="K25" s="12">
        <f>SUM(K26:K28)</f>
        <v>229331.30000000002</v>
      </c>
      <c r="L25" s="91">
        <f>SUM(L26:L28)</f>
        <v>14601787.599999998</v>
      </c>
    </row>
    <row r="26" spans="1:12" ht="16.5" customHeight="1" thickBot="1">
      <c r="A26" s="118" t="s">
        <v>28</v>
      </c>
      <c r="B26" s="119"/>
      <c r="C26" s="32">
        <v>946318.66</v>
      </c>
      <c r="D26" s="92">
        <v>431743.62</v>
      </c>
      <c r="E26" s="93">
        <f>D26+'[1]02.2018'!E26</f>
        <v>1162343.31</v>
      </c>
      <c r="F26" s="94">
        <f>SUM(G26:H26)</f>
        <v>405118.97</v>
      </c>
      <c r="G26" s="28">
        <v>405118.97</v>
      </c>
      <c r="H26" s="4"/>
      <c r="I26" s="93">
        <f>SUM(J26:K26)</f>
        <v>1181368.08</v>
      </c>
      <c r="J26" s="6">
        <f>G26+'[1]02.2018'!O26</f>
        <v>1181368.08</v>
      </c>
      <c r="K26" s="3"/>
      <c r="L26" s="95">
        <f>C26+E26-I26</f>
        <v>927293.8900000001</v>
      </c>
    </row>
    <row r="27" spans="1:12" ht="16.5" thickBot="1">
      <c r="A27" s="123" t="s">
        <v>29</v>
      </c>
      <c r="B27" s="124"/>
      <c r="C27" s="32">
        <v>764851.73</v>
      </c>
      <c r="D27" s="96">
        <v>203946.57</v>
      </c>
      <c r="E27" s="93">
        <f>D27+'[1]02.2018'!E27</f>
        <v>788318.0800000001</v>
      </c>
      <c r="F27" s="94">
        <f>SUM(G27:H27)</f>
        <v>203913.53</v>
      </c>
      <c r="G27" s="29">
        <v>203913.53</v>
      </c>
      <c r="H27" s="7"/>
      <c r="I27" s="42">
        <f>SUM(J27:K27)</f>
        <v>705725.16</v>
      </c>
      <c r="J27" s="6">
        <f>G27+'[1]02.2018'!O27</f>
        <v>705725.16</v>
      </c>
      <c r="K27" s="3"/>
      <c r="L27" s="44">
        <f>C27+E27-I27</f>
        <v>847444.65</v>
      </c>
    </row>
    <row r="28" spans="1:12" ht="16.5" customHeight="1" thickBot="1">
      <c r="A28" s="113" t="s">
        <v>30</v>
      </c>
      <c r="B28" s="114"/>
      <c r="C28" s="97">
        <v>12352654.49</v>
      </c>
      <c r="D28" s="98">
        <v>5744936.45</v>
      </c>
      <c r="E28" s="93">
        <f>D28+'[1]02.2018'!E28</f>
        <v>17068360.919999998</v>
      </c>
      <c r="F28" s="99">
        <f>SUM(G28:H28)</f>
        <v>5885889.17</v>
      </c>
      <c r="G28" s="100">
        <f>5902063.07-H28-21310+5136.1</f>
        <v>5800072.35</v>
      </c>
      <c r="H28" s="73">
        <v>85816.82</v>
      </c>
      <c r="I28" s="101">
        <f>SUM(J28:K28)</f>
        <v>16593966.35</v>
      </c>
      <c r="J28" s="6">
        <f>G28+'[1]02.2018'!O28</f>
        <v>16364635.049999999</v>
      </c>
      <c r="K28" s="102">
        <f>H28+'[1]02.2018'!P28</f>
        <v>229331.30000000002</v>
      </c>
      <c r="L28" s="103">
        <f>C28+E28-I28</f>
        <v>12827049.059999997</v>
      </c>
    </row>
    <row r="29" spans="1:12" ht="14.25" thickBot="1">
      <c r="A29" s="109"/>
      <c r="B29" s="110"/>
      <c r="C29" s="104"/>
      <c r="D29" s="105"/>
      <c r="E29" s="106"/>
      <c r="F29" s="31"/>
      <c r="G29" s="107"/>
      <c r="H29" s="30"/>
      <c r="I29" s="106"/>
      <c r="J29" s="107"/>
      <c r="K29" s="30"/>
      <c r="L29" s="89"/>
    </row>
    <row r="30" spans="1:12" ht="20.25" customHeight="1" thickBot="1">
      <c r="A30" s="113" t="s">
        <v>31</v>
      </c>
      <c r="B30" s="114"/>
      <c r="C30" s="53">
        <v>2943677.29</v>
      </c>
      <c r="D30" s="11">
        <f>7683735.8-D12</f>
        <v>6690725.77</v>
      </c>
      <c r="E30" s="108">
        <f>D30+'[1]02.2018'!E30</f>
        <v>19119167</v>
      </c>
      <c r="F30" s="11">
        <f>SUM(G30:H30)</f>
        <v>5469746.79</v>
      </c>
      <c r="G30" s="10">
        <f>6416487.55-H30-G12</f>
        <v>5195445.57</v>
      </c>
      <c r="H30" s="11">
        <v>274301.22</v>
      </c>
      <c r="I30" s="54">
        <f>SUM(J30:K30)</f>
        <v>16791545.950000003</v>
      </c>
      <c r="J30" s="10">
        <f>G30+'[1]02.2018'!O30</f>
        <v>17356190.6</v>
      </c>
      <c r="K30" s="11">
        <f>H30+'[1]02.2018'!P30</f>
        <v>-564644.65</v>
      </c>
      <c r="L30" s="11">
        <f>C30+E30-I30</f>
        <v>5271298.339999996</v>
      </c>
    </row>
    <row r="31" spans="1:12" ht="20.25" thickBot="1">
      <c r="A31" s="8"/>
      <c r="B31" s="9"/>
      <c r="C31" s="87"/>
      <c r="D31" s="23"/>
      <c r="E31" s="88"/>
      <c r="F31" s="24"/>
      <c r="G31" s="25"/>
      <c r="H31" s="30"/>
      <c r="I31" s="88"/>
      <c r="J31" s="25"/>
      <c r="K31" s="26"/>
      <c r="L31" s="11"/>
    </row>
    <row r="32" spans="1:12" ht="20.25" customHeight="1" thickBot="1">
      <c r="A32" s="115" t="s">
        <v>32</v>
      </c>
      <c r="B32" s="116"/>
      <c r="C32" s="53">
        <f aca="true" t="shared" si="4" ref="C32:L32">C23+C25+C30</f>
        <v>20087255.32</v>
      </c>
      <c r="D32" s="11">
        <f t="shared" si="4"/>
        <v>17033185.72</v>
      </c>
      <c r="E32" s="53">
        <f t="shared" si="4"/>
        <v>49672004.85</v>
      </c>
      <c r="F32" s="11">
        <f t="shared" si="4"/>
        <v>18785345.77</v>
      </c>
      <c r="G32" s="10">
        <f t="shared" si="4"/>
        <v>18425227.73</v>
      </c>
      <c r="H32" s="11">
        <f t="shared" si="4"/>
        <v>360118.04</v>
      </c>
      <c r="I32" s="54">
        <f t="shared" si="4"/>
        <v>46909147.190000005</v>
      </c>
      <c r="J32" s="10">
        <f t="shared" si="4"/>
        <v>47244460.54</v>
      </c>
      <c r="K32" s="11">
        <f t="shared" si="4"/>
        <v>-335313.35</v>
      </c>
      <c r="L32" s="11">
        <f t="shared" si="4"/>
        <v>22850112.979999997</v>
      </c>
    </row>
  </sheetData>
  <mergeCells count="40">
    <mergeCell ref="A27:B27"/>
    <mergeCell ref="A28:B28"/>
    <mergeCell ref="A30:B30"/>
    <mergeCell ref="A32:B32"/>
    <mergeCell ref="L4:L7"/>
    <mergeCell ref="F5:F7"/>
    <mergeCell ref="K6:K7"/>
    <mergeCell ref="G5:H5"/>
    <mergeCell ref="I5:I7"/>
    <mergeCell ref="J5:K5"/>
    <mergeCell ref="G6:G7"/>
    <mergeCell ref="H6:H7"/>
    <mergeCell ref="J6:J7"/>
    <mergeCell ref="A8:B8"/>
    <mergeCell ref="A9:B9"/>
    <mergeCell ref="A10:B10"/>
    <mergeCell ref="A4:B7"/>
    <mergeCell ref="C4:C7"/>
    <mergeCell ref="D4:D7"/>
    <mergeCell ref="E4:E7"/>
    <mergeCell ref="F4:H4"/>
    <mergeCell ref="I4:K4"/>
    <mergeCell ref="A11:B11"/>
    <mergeCell ref="A12:B12"/>
    <mergeCell ref="A13:B13"/>
    <mergeCell ref="A14:B14"/>
    <mergeCell ref="A22:B22"/>
    <mergeCell ref="A23:B23"/>
    <mergeCell ref="A16:B16"/>
    <mergeCell ref="A17:B17"/>
    <mergeCell ref="A18:B18"/>
    <mergeCell ref="A19:B19"/>
    <mergeCell ref="A20:B20"/>
    <mergeCell ref="A1:M1"/>
    <mergeCell ref="A2:M2"/>
    <mergeCell ref="A24:B24"/>
    <mergeCell ref="A25:B25"/>
    <mergeCell ref="A26:B26"/>
    <mergeCell ref="A15:B15"/>
    <mergeCell ref="A21:B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2019-04-15T06:55:42Z</dcterms:modified>
  <cp:category/>
  <cp:version/>
  <cp:contentType/>
  <cp:contentStatus/>
</cp:coreProperties>
</file>