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<sst xmlns="http://schemas.openxmlformats.org/spreadsheetml/2006/main" count="47" uniqueCount="40">
  <si>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</si>
  <si>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</si>
  <si>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</si>
  <si>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</si>
  <si>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</si>
  <si>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</si>
  <si>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</si>
  <si>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</si>
  <si>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</si>
  <si>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</si>
  <si>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</si>
  <si>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заборгов. станом на 01.01.2020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</si>
  <si>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</si>
  <si>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</si>
  <si>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</si>
  <si>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</si>
  <si>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</si>
  <si>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</si>
  <si>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</si>
  <si>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</si>
  <si>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</si>
  <si>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</si>
  <si>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</si>
  <si>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</si>
  <si>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</si>
  <si>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</si>
  <si>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</si>
  <si>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</si>
  <si>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</si>
  <si>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</si>
  <si>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</si>
  <si>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</si>
  <si>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</si>
  <si>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</si>
  <si>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</si>
  <si>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</si>
  <si>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станом на 01.10.2020 року</t>
  </si>
  <si>
    <t>заборгов. станом на 01.09.2020</t>
  </si>
  <si>
    <t>заборгов. станом на 01.10.2020</t>
  </si>
  <si>
    <t>нараховано за вересень 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</si>
</sst>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1" fillId="3" borderId="10" xfId="18" applyNumberFormat="1" applyFont="1" applyFill="1" applyBorder="1" applyAlignment="1">
      <alignment horizontal="right" vertical="center" wrapText="1"/>
    </xf>
    <xf numFmtId="4" fontId="1" fillId="3" borderId="11" xfId="18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3" borderId="17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" fillId="3" borderId="1" xfId="18" applyNumberFormat="1" applyFont="1" applyFill="1" applyBorder="1" applyAlignment="1">
      <alignment horizontal="right" vertical="center" wrapText="1"/>
    </xf>
    <xf numFmtId="4" fontId="7" fillId="0" borderId="2" xfId="18" applyNumberFormat="1" applyFont="1" applyBorder="1" applyAlignment="1">
      <alignment horizontal="right" vertical="center" wrapText="1"/>
    </xf>
    <xf numFmtId="4" fontId="7" fillId="0" borderId="2" xfId="18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2" fillId="3" borderId="5" xfId="18" applyNumberFormat="1" applyFont="1" applyFill="1" applyBorder="1" applyAlignment="1">
      <alignment horizontal="right" vertical="center" wrapText="1"/>
    </xf>
    <xf numFmtId="4" fontId="7" fillId="0" borderId="3" xfId="18" applyNumberFormat="1" applyFont="1" applyBorder="1" applyAlignment="1">
      <alignment horizontal="right" vertical="center" wrapText="1"/>
    </xf>
    <xf numFmtId="4" fontId="7" fillId="0" borderId="3" xfId="18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2" fillId="3" borderId="7" xfId="18" applyNumberFormat="1" applyFont="1" applyFill="1" applyBorder="1" applyAlignment="1">
      <alignment horizontal="right" vertical="center" wrapText="1"/>
    </xf>
    <xf numFmtId="4" fontId="7" fillId="0" borderId="8" xfId="18" applyNumberFormat="1" applyFont="1" applyBorder="1" applyAlignment="1">
      <alignment horizontal="right" vertical="center" wrapText="1"/>
    </xf>
    <xf numFmtId="4" fontId="7" fillId="0" borderId="8" xfId="18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7" fillId="0" borderId="11" xfId="18" applyNumberFormat="1" applyFont="1" applyBorder="1" applyAlignment="1">
      <alignment horizontal="right" vertical="center" wrapText="1"/>
    </xf>
    <xf numFmtId="4" fontId="7" fillId="0" borderId="17" xfId="18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7" fillId="0" borderId="5" xfId="18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2" fillId="4" borderId="1" xfId="18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10" fillId="4" borderId="22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25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4" fontId="7" fillId="0" borderId="26" xfId="18" applyNumberFormat="1" applyFont="1" applyBorder="1" applyAlignment="1">
      <alignment horizontal="right" vertical="center" wrapText="1"/>
    </xf>
    <xf numFmtId="4" fontId="7" fillId="0" borderId="28" xfId="18" applyNumberFormat="1" applyFont="1" applyBorder="1" applyAlignment="1">
      <alignment horizontal="right" vertical="center" wrapText="1"/>
    </xf>
    <xf numFmtId="4" fontId="2" fillId="3" borderId="2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29" xfId="18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4" fontId="7" fillId="0" borderId="31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1" fillId="2" borderId="36" xfId="0" applyNumberFormat="1" applyFont="1" applyFill="1" applyBorder="1" applyAlignment="1">
      <alignment horizontal="right" vertical="center" wrapText="1"/>
    </xf>
    <xf numFmtId="4" fontId="1" fillId="3" borderId="37" xfId="0" applyNumberFormat="1" applyFont="1" applyFill="1" applyBorder="1" applyAlignment="1">
      <alignment horizontal="right" vertical="center" wrapText="1"/>
    </xf>
    <xf numFmtId="4" fontId="4" fillId="2" borderId="38" xfId="0" applyNumberFormat="1" applyFont="1" applyFill="1" applyBorder="1" applyAlignment="1">
      <alignment horizontal="right" vertical="center" wrapText="1"/>
    </xf>
    <xf numFmtId="4" fontId="1" fillId="2" borderId="39" xfId="0" applyNumberFormat="1" applyFont="1" applyFill="1" applyBorder="1" applyAlignment="1">
      <alignment horizontal="right" vertical="center" wrapText="1"/>
    </xf>
    <xf numFmtId="4" fontId="2" fillId="2" borderId="4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2" fillId="4" borderId="35" xfId="0" applyNumberFormat="1" applyFont="1" applyFill="1" applyBorder="1" applyAlignment="1">
      <alignment horizontal="right" vertical="center" wrapText="1"/>
    </xf>
    <xf numFmtId="4" fontId="7" fillId="4" borderId="7" xfId="18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4" fillId="3" borderId="41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4" fontId="2" fillId="3" borderId="42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2" fillId="0" borderId="19" xfId="18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" fillId="2" borderId="41" xfId="0" applyNumberFormat="1" applyFont="1" applyFill="1" applyBorder="1" applyAlignment="1">
      <alignment horizontal="right" vertical="center" wrapText="1"/>
    </xf>
    <xf numFmtId="4" fontId="1" fillId="3" borderId="42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12" fillId="0" borderId="37" xfId="18" applyNumberFormat="1" applyFont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</sheetNames>
    <sheetDataSet>
      <sheetData sheetId="11">
        <row r="8">
          <cell r="F8">
            <v>3885470.8000000003</v>
          </cell>
          <cell r="O8">
            <v>3509940.1900000004</v>
          </cell>
        </row>
        <row r="9">
          <cell r="F9">
            <v>162437.5</v>
          </cell>
          <cell r="O9">
            <v>159799.30000000002</v>
          </cell>
        </row>
        <row r="10">
          <cell r="F10">
            <v>874086.7899999999</v>
          </cell>
          <cell r="O10">
            <v>778992.8899999999</v>
          </cell>
        </row>
        <row r="11">
          <cell r="F11">
            <v>1475872.45</v>
          </cell>
          <cell r="O11">
            <v>1364074.57</v>
          </cell>
        </row>
        <row r="15">
          <cell r="F15">
            <v>0</v>
          </cell>
          <cell r="O15">
            <v>0</v>
          </cell>
        </row>
        <row r="16">
          <cell r="F16">
            <v>-1280.6899999999998</v>
          </cell>
          <cell r="O16">
            <v>-1754.4999999999998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20">
          <cell r="F20">
            <v>-3353.82</v>
          </cell>
          <cell r="O20">
            <v>-4142.07</v>
          </cell>
        </row>
        <row r="21">
          <cell r="F21">
            <v>-2788.46</v>
          </cell>
          <cell r="O21">
            <v>-3281.7</v>
          </cell>
        </row>
        <row r="22">
          <cell r="F22">
            <v>-63.28</v>
          </cell>
          <cell r="O22">
            <v>-63.28</v>
          </cell>
        </row>
        <row r="23">
          <cell r="F23">
            <v>65553.45000000001</v>
          </cell>
          <cell r="O23">
            <v>76017.7</v>
          </cell>
        </row>
        <row r="27">
          <cell r="F27">
            <v>91454763.41</v>
          </cell>
          <cell r="O27">
            <v>82451331.58</v>
          </cell>
          <cell r="P27">
            <v>1274816.98</v>
          </cell>
        </row>
        <row r="28">
          <cell r="F28">
            <v>9466199.36</v>
          </cell>
          <cell r="O28">
            <v>7628075.779999999</v>
          </cell>
        </row>
        <row r="29">
          <cell r="F29">
            <v>232440.43000000002</v>
          </cell>
          <cell r="O29">
            <v>193836.7</v>
          </cell>
        </row>
        <row r="30">
          <cell r="F30">
            <v>32379.199999999997</v>
          </cell>
          <cell r="O30">
            <v>25505.8</v>
          </cell>
        </row>
        <row r="33">
          <cell r="F33">
            <v>1338386.63</v>
          </cell>
          <cell r="O33">
            <v>1469310.1300000001</v>
          </cell>
          <cell r="P33">
            <v>68827.99</v>
          </cell>
        </row>
        <row r="34">
          <cell r="F34">
            <v>109361.51999999999</v>
          </cell>
          <cell r="O34">
            <v>108832.43</v>
          </cell>
        </row>
        <row r="36">
          <cell r="F36">
            <v>62793273.51</v>
          </cell>
          <cell r="O36">
            <v>63172729.10000001</v>
          </cell>
          <cell r="P36">
            <v>620186.4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3" max="3" width="20.00390625" style="0" customWidth="1"/>
    <col min="4" max="4" width="19.57421875" style="0" customWidth="1"/>
    <col min="5" max="5" width="19.28125" style="0" customWidth="1"/>
    <col min="6" max="6" width="21.421875" style="0" customWidth="1"/>
    <col min="7" max="7" width="21.7109375" style="0" customWidth="1"/>
    <col min="8" max="8" width="18.57421875" style="0" customWidth="1"/>
    <col min="9" max="9" width="15.57421875" style="0" customWidth="1"/>
    <col min="10" max="10" width="19.28125" style="0" customWidth="1"/>
    <col min="11" max="11" width="20.7109375" style="0" customWidth="1"/>
    <col min="12" max="12" width="16.57421875" style="0" customWidth="1"/>
    <col min="13" max="14" width="18.140625" style="0" customWidth="1"/>
  </cols>
  <sheetData>
    <row r="1" spans="1:14" ht="23.25">
      <c r="A1" s="215" t="s">
        <v>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4" thickBot="1">
      <c r="A2" s="215" t="s">
        <v>36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20.25" thickBot="1">
      <c r="A3" s="216" t="s">
        <v>10</v>
      </c>
      <c r="B3" s="217"/>
      <c r="C3" s="222" t="s">
        <v>11</v>
      </c>
      <c r="D3" s="222" t="s">
        <v>37</v>
      </c>
      <c r="E3" s="225" t="s">
        <v>39</v>
      </c>
      <c r="F3" s="209" t="s">
        <v>12</v>
      </c>
      <c r="G3" s="228" t="s">
        <v>13</v>
      </c>
      <c r="H3" s="229"/>
      <c r="I3" s="229"/>
      <c r="J3" s="228" t="s">
        <v>14</v>
      </c>
      <c r="K3" s="212"/>
      <c r="L3" s="212"/>
      <c r="M3" s="201" t="s">
        <v>15</v>
      </c>
      <c r="N3" s="204" t="s">
        <v>38</v>
      </c>
    </row>
    <row r="4" spans="1:14" ht="19.5" thickBot="1">
      <c r="A4" s="218"/>
      <c r="B4" s="219"/>
      <c r="C4" s="223"/>
      <c r="D4" s="223"/>
      <c r="E4" s="226"/>
      <c r="F4" s="210"/>
      <c r="G4" s="204" t="s">
        <v>16</v>
      </c>
      <c r="H4" s="207" t="s">
        <v>0</v>
      </c>
      <c r="I4" s="208"/>
      <c r="J4" s="209" t="s">
        <v>16</v>
      </c>
      <c r="K4" s="207" t="s">
        <v>0</v>
      </c>
      <c r="L4" s="212"/>
      <c r="M4" s="202"/>
      <c r="N4" s="205"/>
    </row>
    <row r="5" spans="1:14" ht="18.75" customHeight="1">
      <c r="A5" s="218"/>
      <c r="B5" s="219"/>
      <c r="C5" s="223"/>
      <c r="D5" s="223"/>
      <c r="E5" s="226"/>
      <c r="F5" s="210"/>
      <c r="G5" s="205"/>
      <c r="H5" s="213" t="s">
        <v>17</v>
      </c>
      <c r="I5" s="213" t="s">
        <v>1</v>
      </c>
      <c r="J5" s="210"/>
      <c r="K5" s="213" t="s">
        <v>17</v>
      </c>
      <c r="L5" s="213" t="s">
        <v>1</v>
      </c>
      <c r="M5" s="202"/>
      <c r="N5" s="205"/>
    </row>
    <row r="6" spans="1:14" ht="13.5" customHeight="1" thickBot="1">
      <c r="A6" s="220"/>
      <c r="B6" s="221"/>
      <c r="C6" s="224"/>
      <c r="D6" s="224"/>
      <c r="E6" s="227"/>
      <c r="F6" s="211"/>
      <c r="G6" s="206"/>
      <c r="H6" s="214"/>
      <c r="I6" s="214"/>
      <c r="J6" s="211"/>
      <c r="K6" s="214"/>
      <c r="L6" s="214"/>
      <c r="M6" s="203"/>
      <c r="N6" s="206"/>
    </row>
    <row r="7" spans="1:14" ht="15.75">
      <c r="A7" s="197" t="s">
        <v>18</v>
      </c>
      <c r="B7" s="198"/>
      <c r="C7" s="1">
        <v>901443.32</v>
      </c>
      <c r="D7" s="9">
        <v>1276973.93</v>
      </c>
      <c r="E7" s="115">
        <v>539469.94</v>
      </c>
      <c r="F7" s="2">
        <f>E7+'[1]08.2020'!F8</f>
        <v>4424940.74</v>
      </c>
      <c r="G7" s="3">
        <f>SUM(H7:I7)</f>
        <v>264190.73</v>
      </c>
      <c r="H7" s="4">
        <v>264190.73</v>
      </c>
      <c r="I7" s="5"/>
      <c r="J7" s="2">
        <f>SUM(K7:L7)</f>
        <v>3774130.9200000004</v>
      </c>
      <c r="K7" s="6">
        <f>H7+'[1]08.2020'!O8</f>
        <v>3774130.9200000004</v>
      </c>
      <c r="L7" s="7"/>
      <c r="M7" s="8"/>
      <c r="N7" s="9">
        <f>C7+F7-J7</f>
        <v>1552253.1400000001</v>
      </c>
    </row>
    <row r="8" spans="1:14" ht="15.75">
      <c r="A8" s="199" t="s">
        <v>19</v>
      </c>
      <c r="B8" s="200"/>
      <c r="C8" s="10">
        <v>1591.98</v>
      </c>
      <c r="D8" s="15">
        <v>4230.18</v>
      </c>
      <c r="E8" s="116">
        <v>20822.14</v>
      </c>
      <c r="F8" s="2">
        <f>E8+'[1]08.2020'!F9</f>
        <v>183259.64</v>
      </c>
      <c r="G8" s="3">
        <f>SUM(H8:I8)</f>
        <v>21572.29</v>
      </c>
      <c r="H8" s="11">
        <v>21572.29</v>
      </c>
      <c r="I8" s="12"/>
      <c r="J8" s="2">
        <f>SUM(K8:L8)</f>
        <v>181371.59000000003</v>
      </c>
      <c r="K8" s="6">
        <f>H8+'[1]08.2020'!O9</f>
        <v>181371.59000000003</v>
      </c>
      <c r="L8" s="13"/>
      <c r="M8" s="14"/>
      <c r="N8" s="15">
        <f>C8+F8-J8</f>
        <v>3480.029999999999</v>
      </c>
    </row>
    <row r="9" spans="1:14" ht="15.75">
      <c r="A9" s="199" t="s">
        <v>20</v>
      </c>
      <c r="B9" s="200"/>
      <c r="C9" s="10">
        <v>-96122.11</v>
      </c>
      <c r="D9" s="15">
        <v>-1028.21</v>
      </c>
      <c r="E9" s="116">
        <v>96441.09</v>
      </c>
      <c r="F9" s="2">
        <f>E9+'[1]08.2020'!F10</f>
        <v>970527.8799999999</v>
      </c>
      <c r="G9" s="3">
        <f>SUM(H9:I9)</f>
        <v>100741.02</v>
      </c>
      <c r="H9" s="11">
        <v>100741.02</v>
      </c>
      <c r="I9" s="16"/>
      <c r="J9" s="2">
        <f>SUM(K9:L9)</f>
        <v>879733.9099999999</v>
      </c>
      <c r="K9" s="6">
        <f>H9+'[1]08.2020'!O10</f>
        <v>879733.9099999999</v>
      </c>
      <c r="L9" s="13"/>
      <c r="M9" s="14"/>
      <c r="N9" s="15">
        <f>C9+F9-J9</f>
        <v>-5328.140000000014</v>
      </c>
    </row>
    <row r="10" spans="1:14" ht="16.5" thickBot="1">
      <c r="A10" s="193" t="s">
        <v>21</v>
      </c>
      <c r="B10" s="194"/>
      <c r="C10" s="17">
        <v>-86501.97</v>
      </c>
      <c r="D10" s="23">
        <v>25295.91</v>
      </c>
      <c r="E10" s="117">
        <v>176087.11</v>
      </c>
      <c r="F10" s="2">
        <f>E10+'[1]08.2020'!F11</f>
        <v>1651959.56</v>
      </c>
      <c r="G10" s="18">
        <f>SUM(H10:I10)</f>
        <v>153406.83</v>
      </c>
      <c r="H10" s="19">
        <v>153406.83</v>
      </c>
      <c r="I10" s="20"/>
      <c r="J10" s="2">
        <f>SUM(K10:L10)</f>
        <v>1517481.4000000001</v>
      </c>
      <c r="K10" s="6">
        <f>H10+'[1]08.2020'!O11</f>
        <v>1517481.4000000001</v>
      </c>
      <c r="L10" s="21"/>
      <c r="M10" s="22"/>
      <c r="N10" s="23">
        <f>C10+F10-J10</f>
        <v>47976.189999999944</v>
      </c>
    </row>
    <row r="11" spans="1:14" ht="20.25" thickBot="1">
      <c r="A11" s="164" t="s">
        <v>2</v>
      </c>
      <c r="B11" s="182"/>
      <c r="C11" s="24">
        <f>SUM(C7:C10)</f>
        <v>720411.22</v>
      </c>
      <c r="D11" s="25">
        <f>SUM(D7:D10)</f>
        <v>1305471.8099999998</v>
      </c>
      <c r="E11" s="28">
        <f>SUM(E7:E10)</f>
        <v>832820.2799999999</v>
      </c>
      <c r="F11" s="26">
        <f>SUM(F7:F10)</f>
        <v>7230687.82</v>
      </c>
      <c r="G11" s="27">
        <f>SUM(H11:I11)</f>
        <v>539910.87</v>
      </c>
      <c r="H11" s="25">
        <f aca="true" t="shared" si="0" ref="H11:N11">SUM(H7:H10)</f>
        <v>539910.87</v>
      </c>
      <c r="I11" s="25">
        <f t="shared" si="0"/>
        <v>0</v>
      </c>
      <c r="J11" s="26">
        <f t="shared" si="0"/>
        <v>6352717.82</v>
      </c>
      <c r="K11" s="25">
        <f t="shared" si="0"/>
        <v>6352717.82</v>
      </c>
      <c r="L11" s="25">
        <f t="shared" si="0"/>
        <v>0</v>
      </c>
      <c r="M11" s="25">
        <f t="shared" si="0"/>
        <v>0</v>
      </c>
      <c r="N11" s="25">
        <f t="shared" si="0"/>
        <v>1598381.2200000002</v>
      </c>
    </row>
    <row r="12" spans="1:14" ht="15.75" thickBot="1">
      <c r="A12" s="195" t="s">
        <v>3</v>
      </c>
      <c r="B12" s="196"/>
      <c r="C12" s="29"/>
      <c r="D12" s="31"/>
      <c r="E12" s="118"/>
      <c r="F12" s="30"/>
      <c r="G12" s="31"/>
      <c r="H12" s="32"/>
      <c r="I12" s="32"/>
      <c r="J12" s="30"/>
      <c r="K12" s="32"/>
      <c r="L12" s="33"/>
      <c r="M12" s="32"/>
      <c r="N12" s="34"/>
    </row>
    <row r="13" spans="1:14" ht="20.25" thickBot="1">
      <c r="A13" s="164" t="s">
        <v>22</v>
      </c>
      <c r="B13" s="182"/>
      <c r="C13" s="37">
        <f aca="true" t="shared" si="1" ref="C13:L13">SUM(C14:C16)</f>
        <v>-473.81</v>
      </c>
      <c r="D13" s="25">
        <f t="shared" si="1"/>
        <v>0</v>
      </c>
      <c r="E13" s="27">
        <f t="shared" si="1"/>
        <v>0</v>
      </c>
      <c r="F13" s="26">
        <f t="shared" si="1"/>
        <v>-1280.6899999999998</v>
      </c>
      <c r="G13" s="35">
        <f t="shared" si="1"/>
        <v>0</v>
      </c>
      <c r="H13" s="36">
        <f t="shared" si="1"/>
        <v>0</v>
      </c>
      <c r="I13" s="36">
        <f t="shared" si="1"/>
        <v>0</v>
      </c>
      <c r="J13" s="37">
        <f t="shared" si="1"/>
        <v>-1754.4999999999998</v>
      </c>
      <c r="K13" s="25">
        <f t="shared" si="1"/>
        <v>-1754.4999999999998</v>
      </c>
      <c r="L13" s="38">
        <f t="shared" si="1"/>
        <v>0</v>
      </c>
      <c r="M13" s="25">
        <v>0</v>
      </c>
      <c r="N13" s="25">
        <f>SUM(N14:N16)</f>
        <v>0</v>
      </c>
    </row>
    <row r="14" spans="1:14" ht="15.75">
      <c r="A14" s="187" t="s">
        <v>4</v>
      </c>
      <c r="B14" s="188"/>
      <c r="C14" s="119">
        <v>0</v>
      </c>
      <c r="D14" s="9">
        <v>0</v>
      </c>
      <c r="E14" s="39">
        <v>0</v>
      </c>
      <c r="F14" s="2">
        <f>E14+'[1]08.2020'!F15</f>
        <v>0</v>
      </c>
      <c r="G14" s="40">
        <f>SUM(H14:I14)</f>
        <v>0</v>
      </c>
      <c r="H14" s="41">
        <v>0</v>
      </c>
      <c r="I14" s="42"/>
      <c r="J14" s="89">
        <f>SUM(K14:L14)</f>
        <v>0</v>
      </c>
      <c r="K14" s="44">
        <f>H14+'[1]08.2020'!O15</f>
        <v>0</v>
      </c>
      <c r="L14" s="45"/>
      <c r="M14" s="44"/>
      <c r="N14" s="9">
        <f>C14+F14-J14+M14</f>
        <v>0</v>
      </c>
    </row>
    <row r="15" spans="1:14" ht="15.75">
      <c r="A15" s="189" t="s">
        <v>23</v>
      </c>
      <c r="B15" s="190"/>
      <c r="C15" s="120">
        <v>-473.81</v>
      </c>
      <c r="D15" s="15">
        <v>0</v>
      </c>
      <c r="E15" s="47">
        <v>0</v>
      </c>
      <c r="F15" s="2">
        <f>E15+'[1]08.2020'!F16</f>
        <v>-1280.6899999999998</v>
      </c>
      <c r="G15" s="48">
        <f>SUM(H15:I15)</f>
        <v>0</v>
      </c>
      <c r="H15" s="49">
        <v>0</v>
      </c>
      <c r="I15" s="50"/>
      <c r="J15" s="2">
        <f>SUM(K15:L15)</f>
        <v>-1754.4999999999998</v>
      </c>
      <c r="K15" s="44">
        <f>H15+'[1]08.2020'!O16</f>
        <v>-1754.4999999999998</v>
      </c>
      <c r="L15" s="45"/>
      <c r="M15" s="16"/>
      <c r="N15" s="9">
        <f>C15+F15-J15+M15</f>
        <v>0</v>
      </c>
    </row>
    <row r="16" spans="1:14" ht="16.5" thickBot="1">
      <c r="A16" s="174" t="s">
        <v>24</v>
      </c>
      <c r="B16" s="175"/>
      <c r="C16" s="121">
        <v>0</v>
      </c>
      <c r="D16" s="23">
        <v>0</v>
      </c>
      <c r="E16" s="51">
        <v>0</v>
      </c>
      <c r="F16" s="2">
        <f>E16+'[1]08.2020'!F17</f>
        <v>0</v>
      </c>
      <c r="G16" s="52">
        <f>SUM(H16:I16)</f>
        <v>0</v>
      </c>
      <c r="H16" s="53">
        <v>0</v>
      </c>
      <c r="I16" s="54"/>
      <c r="J16" s="122">
        <f>SUM(K16:L16)</f>
        <v>0</v>
      </c>
      <c r="K16" s="44">
        <f>H16+'[1]08.2020'!O17</f>
        <v>0</v>
      </c>
      <c r="L16" s="55"/>
      <c r="M16" s="20"/>
      <c r="N16" s="56">
        <f>C16+F16-J16+M16</f>
        <v>0</v>
      </c>
    </row>
    <row r="17" spans="1:14" ht="16.5" thickBot="1">
      <c r="A17" s="191" t="s">
        <v>5</v>
      </c>
      <c r="B17" s="192"/>
      <c r="C17" s="123"/>
      <c r="D17" s="124"/>
      <c r="E17" s="58">
        <v>0</v>
      </c>
      <c r="F17" s="122">
        <f>E17+'[1]08.2020'!F18</f>
        <v>0</v>
      </c>
      <c r="G17" s="52">
        <f>SUM(H17:I17)</f>
        <v>0</v>
      </c>
      <c r="H17" s="59">
        <v>0</v>
      </c>
      <c r="I17" s="60"/>
      <c r="J17" s="57"/>
      <c r="K17" s="44">
        <f>H17+'[1]08.2020'!O18</f>
        <v>0</v>
      </c>
      <c r="L17" s="62"/>
      <c r="M17" s="61"/>
      <c r="N17" s="63"/>
    </row>
    <row r="18" spans="1:14" ht="20.25" thickBot="1">
      <c r="A18" s="185" t="s">
        <v>25</v>
      </c>
      <c r="B18" s="186"/>
      <c r="C18" s="125">
        <f aca="true" t="shared" si="2" ref="C18:H18">SUM(C19:C22)</f>
        <v>74736.20999999999</v>
      </c>
      <c r="D18" s="65">
        <f t="shared" si="2"/>
        <v>65553.45</v>
      </c>
      <c r="E18" s="126">
        <f t="shared" si="2"/>
        <v>9642.62</v>
      </c>
      <c r="F18" s="26">
        <f t="shared" si="2"/>
        <v>68990.51000000001</v>
      </c>
      <c r="G18" s="25">
        <f t="shared" si="2"/>
        <v>0</v>
      </c>
      <c r="H18" s="65">
        <f t="shared" si="2"/>
        <v>0</v>
      </c>
      <c r="I18" s="65">
        <f>SUM(I19:I21)</f>
        <v>0</v>
      </c>
      <c r="J18" s="64">
        <f>SUM(J19:J22)</f>
        <v>68530.65</v>
      </c>
      <c r="K18" s="25">
        <f>SUM(K19:K22)</f>
        <v>68530.65</v>
      </c>
      <c r="L18" s="65">
        <f>SUM(L19:L21)</f>
        <v>0</v>
      </c>
      <c r="M18" s="65">
        <f>SUM(M19:M21)</f>
        <v>0</v>
      </c>
      <c r="N18" s="65">
        <f>SUM(N19:N22)</f>
        <v>75196.07000000002</v>
      </c>
    </row>
    <row r="19" spans="1:14" ht="15.75">
      <c r="A19" s="187" t="s">
        <v>4</v>
      </c>
      <c r="B19" s="188"/>
      <c r="C19" s="119">
        <v>-788.25</v>
      </c>
      <c r="D19" s="9">
        <v>0</v>
      </c>
      <c r="E19" s="6">
        <v>0</v>
      </c>
      <c r="F19" s="2">
        <f>E19+'[1]08.2020'!F20</f>
        <v>-3353.82</v>
      </c>
      <c r="G19" s="40">
        <f>SUM(H19:I19)</f>
        <v>0</v>
      </c>
      <c r="H19" s="41">
        <v>0</v>
      </c>
      <c r="I19" s="41"/>
      <c r="J19" s="43">
        <f>SUM(K19:L19)</f>
        <v>-4142.07</v>
      </c>
      <c r="K19" s="66">
        <f>H19+'[1]08.2020'!O20</f>
        <v>-4142.07</v>
      </c>
      <c r="L19" s="67"/>
      <c r="M19" s="68"/>
      <c r="N19" s="9">
        <f>C19+F19-J19</f>
        <v>0</v>
      </c>
    </row>
    <row r="20" spans="1:14" ht="15.75">
      <c r="A20" s="189" t="s">
        <v>23</v>
      </c>
      <c r="B20" s="190"/>
      <c r="C20" s="120">
        <v>-493.24</v>
      </c>
      <c r="D20" s="15">
        <v>0</v>
      </c>
      <c r="E20" s="69">
        <v>0</v>
      </c>
      <c r="F20" s="2">
        <f>E20+'[1]08.2020'!F21</f>
        <v>-2788.46</v>
      </c>
      <c r="G20" s="40">
        <f>SUM(H20:I20)</f>
        <v>0</v>
      </c>
      <c r="H20" s="49">
        <v>0</v>
      </c>
      <c r="I20" s="49"/>
      <c r="J20" s="43">
        <f>SUM(K20:L20)</f>
        <v>-3281.7</v>
      </c>
      <c r="K20" s="66">
        <f>H20+'[1]08.2020'!O21</f>
        <v>-3281.7</v>
      </c>
      <c r="L20" s="67"/>
      <c r="M20" s="70"/>
      <c r="N20" s="9">
        <f>C20+F20-J20</f>
        <v>0</v>
      </c>
    </row>
    <row r="21" spans="1:14" ht="15.75">
      <c r="A21" s="189" t="s">
        <v>26</v>
      </c>
      <c r="B21" s="190"/>
      <c r="C21" s="120">
        <v>0</v>
      </c>
      <c r="D21" s="15">
        <v>0</v>
      </c>
      <c r="E21" s="71">
        <v>0</v>
      </c>
      <c r="F21" s="2">
        <f>E21+'[1]08.2020'!F22</f>
        <v>-63.28</v>
      </c>
      <c r="G21" s="40">
        <f>SUM(H21:I21)</f>
        <v>0</v>
      </c>
      <c r="H21" s="49">
        <v>0</v>
      </c>
      <c r="I21" s="49"/>
      <c r="J21" s="43">
        <f>SUM(K21:L21)</f>
        <v>-63.28</v>
      </c>
      <c r="K21" s="66">
        <f>H21+'[1]08.2020'!O22</f>
        <v>-63.28</v>
      </c>
      <c r="L21" s="67"/>
      <c r="M21" s="70"/>
      <c r="N21" s="9">
        <f>C21+F21-J21</f>
        <v>0</v>
      </c>
    </row>
    <row r="22" spans="1:14" ht="16.5" thickBot="1">
      <c r="A22" s="180" t="s">
        <v>6</v>
      </c>
      <c r="B22" s="181"/>
      <c r="C22" s="132">
        <v>76017.7</v>
      </c>
      <c r="D22" s="72">
        <v>65553.45</v>
      </c>
      <c r="E22" s="133">
        <v>9642.62</v>
      </c>
      <c r="F22" s="2">
        <f>E22+'[1]08.2020'!F23</f>
        <v>75196.07</v>
      </c>
      <c r="G22" s="73">
        <f>H22</f>
        <v>0</v>
      </c>
      <c r="H22" s="134">
        <v>0</v>
      </c>
      <c r="I22" s="74"/>
      <c r="J22" s="76">
        <f>SUM(K22:M22)</f>
        <v>76017.7</v>
      </c>
      <c r="K22" s="159">
        <f>H22+'[1]08.2020'!O23</f>
        <v>76017.7</v>
      </c>
      <c r="L22" s="75"/>
      <c r="M22" s="74"/>
      <c r="N22" s="77">
        <f>C22+F22-J22</f>
        <v>75196.07000000002</v>
      </c>
    </row>
    <row r="23" spans="1:14" ht="20.25" thickBot="1">
      <c r="A23" s="164" t="s">
        <v>27</v>
      </c>
      <c r="B23" s="182"/>
      <c r="C23" s="37">
        <f>C11+C13+C18</f>
        <v>794673.6199999999</v>
      </c>
      <c r="D23" s="25">
        <f aca="true" t="shared" si="3" ref="D23:N23">D11+D13+D18</f>
        <v>1371025.2599999998</v>
      </c>
      <c r="E23" s="28">
        <f t="shared" si="3"/>
        <v>842462.8999999999</v>
      </c>
      <c r="F23" s="26">
        <f t="shared" si="3"/>
        <v>7298397.64</v>
      </c>
      <c r="G23" s="25">
        <f t="shared" si="3"/>
        <v>539910.87</v>
      </c>
      <c r="H23" s="27">
        <f t="shared" si="3"/>
        <v>539910.87</v>
      </c>
      <c r="I23" s="25">
        <f t="shared" si="3"/>
        <v>0</v>
      </c>
      <c r="J23" s="26">
        <f t="shared" si="3"/>
        <v>6419493.970000001</v>
      </c>
      <c r="K23" s="27">
        <f t="shared" si="3"/>
        <v>6419493.970000001</v>
      </c>
      <c r="L23" s="25">
        <f t="shared" si="3"/>
        <v>0</v>
      </c>
      <c r="M23" s="27">
        <f t="shared" si="3"/>
        <v>0</v>
      </c>
      <c r="N23" s="25">
        <f t="shared" si="3"/>
        <v>1673577.2900000003</v>
      </c>
    </row>
    <row r="24" spans="1:14" ht="14.25" thickBot="1">
      <c r="A24" s="183"/>
      <c r="B24" s="184"/>
      <c r="C24" s="127"/>
      <c r="D24" s="80"/>
      <c r="E24" s="79"/>
      <c r="F24" s="78"/>
      <c r="G24" s="80"/>
      <c r="H24" s="81"/>
      <c r="I24" s="82"/>
      <c r="J24" s="78"/>
      <c r="K24" s="82"/>
      <c r="L24" s="83"/>
      <c r="M24" s="82"/>
      <c r="N24" s="84"/>
    </row>
    <row r="25" spans="1:14" ht="20.25" thickBot="1">
      <c r="A25" s="170" t="s">
        <v>28</v>
      </c>
      <c r="B25" s="171"/>
      <c r="C25" s="128">
        <f>SUM(C26:C28)</f>
        <v>26959790.72</v>
      </c>
      <c r="D25" s="87">
        <f>SUM(D26:D28)</f>
        <v>36565132.88</v>
      </c>
      <c r="E25" s="87">
        <f aca="true" t="shared" si="4" ref="E25:N25">SUM(E26:E28)</f>
        <v>14348123.98</v>
      </c>
      <c r="F25" s="87">
        <f t="shared" si="4"/>
        <v>115501527.18</v>
      </c>
      <c r="G25" s="87">
        <f t="shared" si="4"/>
        <v>14170139.74</v>
      </c>
      <c r="H25" s="87">
        <f t="shared" si="4"/>
        <v>13971613.69</v>
      </c>
      <c r="I25" s="87">
        <f t="shared" si="4"/>
        <v>198526.05</v>
      </c>
      <c r="J25" s="87">
        <f t="shared" si="4"/>
        <v>105718200.78</v>
      </c>
      <c r="K25" s="87">
        <f t="shared" si="4"/>
        <v>104244857.75</v>
      </c>
      <c r="L25" s="87">
        <f t="shared" si="4"/>
        <v>1473343.03</v>
      </c>
      <c r="M25" s="87">
        <f t="shared" si="4"/>
        <v>0</v>
      </c>
      <c r="N25" s="87">
        <f t="shared" si="4"/>
        <v>36743117.12</v>
      </c>
    </row>
    <row r="26" spans="1:14" ht="16.5" thickBot="1">
      <c r="A26" s="172" t="s">
        <v>29</v>
      </c>
      <c r="B26" s="173"/>
      <c r="C26" s="129">
        <f>25557585.59+152.48</f>
        <v>25557738.07</v>
      </c>
      <c r="D26" s="94">
        <v>33286352.92</v>
      </c>
      <c r="E26" s="90">
        <v>13253321.71</v>
      </c>
      <c r="F26" s="89">
        <f>E26+'[1]08.2020'!F27</f>
        <v>104708085.12</v>
      </c>
      <c r="G26" s="91">
        <f>SUM(H26:I26)</f>
        <v>12562029.05</v>
      </c>
      <c r="H26" s="92">
        <f>12562029.05-I26</f>
        <v>12363503</v>
      </c>
      <c r="I26" s="93">
        <v>198526.05</v>
      </c>
      <c r="J26" s="89">
        <f>SUM(K26:M26)</f>
        <v>96288177.61</v>
      </c>
      <c r="K26" s="109">
        <f>H26+'[1]08.2020'!O27</f>
        <v>94814834.58</v>
      </c>
      <c r="L26" s="109">
        <f>I26+'[1]08.2020'!P27</f>
        <v>1473343.03</v>
      </c>
      <c r="M26" s="135"/>
      <c r="N26" s="94">
        <f>C26+F26-J26</f>
        <v>33977645.58</v>
      </c>
    </row>
    <row r="27" spans="1:14" ht="16.5" thickBot="1">
      <c r="A27" s="174" t="s">
        <v>30</v>
      </c>
      <c r="B27" s="175"/>
      <c r="C27" s="121">
        <v>1377548.24</v>
      </c>
      <c r="D27" s="23">
        <v>3215671.82</v>
      </c>
      <c r="E27" s="95">
        <v>1030434.98</v>
      </c>
      <c r="F27" s="89">
        <f>E27+'[1]08.2020'!F28</f>
        <v>10496634.34</v>
      </c>
      <c r="G27" s="96">
        <f>SUM(H27:I27)</f>
        <v>1555766.09</v>
      </c>
      <c r="H27" s="97">
        <v>1555766.09</v>
      </c>
      <c r="I27" s="98"/>
      <c r="J27" s="46">
        <f>SUM(K27:M27)</f>
        <v>9183841.87</v>
      </c>
      <c r="K27" s="109">
        <f>H27+'[1]08.2020'!O28</f>
        <v>9183841.87</v>
      </c>
      <c r="L27" s="130"/>
      <c r="M27" s="130"/>
      <c r="N27" s="23">
        <f>C27+F27-J27</f>
        <v>2690340.710000001</v>
      </c>
    </row>
    <row r="28" spans="1:14" ht="16.5" thickBot="1">
      <c r="A28" s="176" t="s">
        <v>31</v>
      </c>
      <c r="B28" s="177"/>
      <c r="C28" s="120">
        <v>24504.41</v>
      </c>
      <c r="D28" s="100">
        <v>63108.14</v>
      </c>
      <c r="E28" s="69">
        <v>64367.29</v>
      </c>
      <c r="F28" s="89">
        <f>E28+'[1]08.2020'!F29</f>
        <v>296807.72000000003</v>
      </c>
      <c r="G28" s="96">
        <f>SUM(H28:I28)</f>
        <v>52344.6</v>
      </c>
      <c r="H28" s="130">
        <v>52344.6</v>
      </c>
      <c r="I28" s="99"/>
      <c r="J28" s="46">
        <f>SUM(K28:M28)</f>
        <v>246181.30000000002</v>
      </c>
      <c r="K28" s="109">
        <f>H28+'[1]08.2020'!O29</f>
        <v>246181.30000000002</v>
      </c>
      <c r="L28" s="70"/>
      <c r="M28" s="70"/>
      <c r="N28" s="23">
        <f>C28+F28-J28</f>
        <v>75130.82999999999</v>
      </c>
    </row>
    <row r="29" spans="1:14" ht="16.5" thickBot="1">
      <c r="A29" s="178" t="s">
        <v>32</v>
      </c>
      <c r="B29" s="179"/>
      <c r="C29" s="121">
        <v>0</v>
      </c>
      <c r="D29" s="136">
        <v>6873.4</v>
      </c>
      <c r="E29" s="137">
        <v>8036</v>
      </c>
      <c r="F29" s="89">
        <f>E29+'[1]08.2020'!F30</f>
        <v>40415.2</v>
      </c>
      <c r="G29" s="138">
        <f>SUM(H29:I29)</f>
        <v>5763.61</v>
      </c>
      <c r="H29" s="139">
        <v>5763.61</v>
      </c>
      <c r="I29" s="140"/>
      <c r="J29" s="46">
        <f>SUM(K29:M29)</f>
        <v>31269.41</v>
      </c>
      <c r="K29" s="109">
        <f>H29+'[1]08.2020'!O30</f>
        <v>31269.41</v>
      </c>
      <c r="L29" s="111"/>
      <c r="M29" s="111"/>
      <c r="N29" s="23">
        <f>C29+F29-J29</f>
        <v>9145.789999999997</v>
      </c>
    </row>
    <row r="30" spans="1:14" ht="20.25" thickBot="1">
      <c r="A30" s="164" t="s">
        <v>7</v>
      </c>
      <c r="B30" s="165"/>
      <c r="C30" s="24">
        <f>SUM(C31:C32)</f>
        <v>504079.79</v>
      </c>
      <c r="D30" s="25">
        <f>SUM(D31:D32)</f>
        <v>304857.39</v>
      </c>
      <c r="E30" s="141">
        <f>SUM(E31:E32)</f>
        <v>214129.92</v>
      </c>
      <c r="F30" s="26">
        <f>SUM(F31:F32)</f>
        <v>1661878.07</v>
      </c>
      <c r="G30" s="27">
        <f>SUM(H30:I30)</f>
        <v>230099.96</v>
      </c>
      <c r="H30" s="142">
        <f>H31+H32</f>
        <v>224856.86</v>
      </c>
      <c r="I30" s="141">
        <f>I31+I32</f>
        <v>5243.1</v>
      </c>
      <c r="J30" s="57">
        <f>SUM(K30:M30)</f>
        <v>1877070.5100000002</v>
      </c>
      <c r="K30" s="143">
        <f>SUM(K31:K32)</f>
        <v>1802999.4200000002</v>
      </c>
      <c r="L30" s="144">
        <f>SUM(L31:L32)</f>
        <v>74071.09000000001</v>
      </c>
      <c r="M30" s="144">
        <f>SUM(M31:M32)</f>
        <v>0</v>
      </c>
      <c r="N30" s="25">
        <f>SUM(N31:N32)</f>
        <v>288887.34999999974</v>
      </c>
    </row>
    <row r="31" spans="1:14" ht="20.25" thickBot="1">
      <c r="A31" s="166" t="s">
        <v>7</v>
      </c>
      <c r="B31" s="167"/>
      <c r="C31" s="145">
        <v>502155.93</v>
      </c>
      <c r="D31" s="146">
        <v>302404.44</v>
      </c>
      <c r="E31" s="147">
        <v>182805.14</v>
      </c>
      <c r="F31" s="2">
        <f>E31+'[1]08.2020'!F33</f>
        <v>1521191.77</v>
      </c>
      <c r="G31" s="148">
        <f>H31+I31</f>
        <v>199394.81</v>
      </c>
      <c r="H31" s="66">
        <f>199394.81-I31</f>
        <v>194151.71</v>
      </c>
      <c r="I31" s="149">
        <v>5243.1</v>
      </c>
      <c r="J31" s="2">
        <f>SUM(K31:M31)</f>
        <v>1737532.9300000002</v>
      </c>
      <c r="K31" s="135">
        <f>H31+'[1]08.2020'!O33</f>
        <v>1663461.84</v>
      </c>
      <c r="L31" s="135">
        <f>I31+'[1]08.2020'!P33</f>
        <v>74071.09000000001</v>
      </c>
      <c r="M31" s="150"/>
      <c r="N31" s="94">
        <f>C31+F31-J31</f>
        <v>285814.7699999998</v>
      </c>
    </row>
    <row r="32" spans="1:14" ht="20.25" thickBot="1">
      <c r="A32" s="168" t="s">
        <v>33</v>
      </c>
      <c r="B32" s="169"/>
      <c r="C32" s="151">
        <v>1923.86</v>
      </c>
      <c r="D32" s="152">
        <v>2452.95</v>
      </c>
      <c r="E32" s="153">
        <v>31324.78</v>
      </c>
      <c r="F32" s="2">
        <f>E32+'[1]08.2020'!F34</f>
        <v>140686.3</v>
      </c>
      <c r="G32" s="148">
        <f>H32+I32</f>
        <v>30705.15</v>
      </c>
      <c r="H32" s="154">
        <v>30705.15</v>
      </c>
      <c r="I32" s="155"/>
      <c r="J32" s="156">
        <f>SUM(K32:M32)</f>
        <v>139537.58</v>
      </c>
      <c r="K32" s="135">
        <f>H32+'[1]08.2020'!O34</f>
        <v>139537.58</v>
      </c>
      <c r="L32" s="157"/>
      <c r="M32" s="158"/>
      <c r="N32" s="94">
        <f>C32+F32-J32</f>
        <v>3072.579999999987</v>
      </c>
    </row>
    <row r="33" spans="1:14" ht="14.25" thickBot="1">
      <c r="A33" s="101"/>
      <c r="B33" s="102"/>
      <c r="C33" s="103"/>
      <c r="D33" s="110"/>
      <c r="E33" s="106"/>
      <c r="F33" s="104"/>
      <c r="G33" s="105"/>
      <c r="H33" s="106"/>
      <c r="I33" s="107"/>
      <c r="J33" s="104"/>
      <c r="K33" s="106"/>
      <c r="L33" s="107"/>
      <c r="M33" s="107"/>
      <c r="N33" s="110"/>
    </row>
    <row r="34" spans="1:14" ht="20.25" thickBot="1">
      <c r="A34" s="170" t="s">
        <v>34</v>
      </c>
      <c r="B34" s="171"/>
      <c r="C34" s="112">
        <f>2594066.13-C11</f>
        <v>1873654.91</v>
      </c>
      <c r="D34" s="87">
        <v>874012.92</v>
      </c>
      <c r="E34" s="86">
        <f>8938138.78-E11</f>
        <v>8105318.499999999</v>
      </c>
      <c r="F34" s="85">
        <f>E34+'[1]08.2020'!F36</f>
        <v>70898592.00999999</v>
      </c>
      <c r="G34" s="87">
        <f>SUM(H34:I34)</f>
        <v>8008112.149999999</v>
      </c>
      <c r="H34" s="88">
        <f>8548023.02-I34-H11</f>
        <v>7952349.579999999</v>
      </c>
      <c r="I34" s="87">
        <v>55762.57</v>
      </c>
      <c r="J34" s="85">
        <f>SUM(K34:M34)</f>
        <v>71801027.65</v>
      </c>
      <c r="K34" s="88">
        <f>H34+'[1]08.2020'!O36</f>
        <v>71125078.68</v>
      </c>
      <c r="L34" s="25">
        <f>I34+'[1]08.2020'!P36</f>
        <v>675948.97</v>
      </c>
      <c r="M34" s="25"/>
      <c r="N34" s="87">
        <f>C34+F34-J34</f>
        <v>971219.2699999809</v>
      </c>
    </row>
    <row r="35" spans="1:14" ht="20.25" thickBot="1">
      <c r="A35" s="160" t="s">
        <v>8</v>
      </c>
      <c r="B35" s="161"/>
      <c r="C35" s="131"/>
      <c r="D35" s="110"/>
      <c r="E35" s="106"/>
      <c r="F35" s="104"/>
      <c r="G35" s="113"/>
      <c r="H35" s="107"/>
      <c r="I35" s="108"/>
      <c r="J35" s="104"/>
      <c r="K35" s="107"/>
      <c r="L35" s="108"/>
      <c r="M35" s="107"/>
      <c r="N35" s="114"/>
    </row>
    <row r="36" spans="1:14" ht="20.25" thickBot="1">
      <c r="A36" s="162" t="s">
        <v>35</v>
      </c>
      <c r="B36" s="163"/>
      <c r="C36" s="24">
        <f>C23+C25+C30+C34</f>
        <v>30132199.04</v>
      </c>
      <c r="D36" s="25">
        <f>D23+D25+D34+D30</f>
        <v>39115028.45</v>
      </c>
      <c r="E36" s="28">
        <f>E23+E25+E34+E30</f>
        <v>23510035.3</v>
      </c>
      <c r="F36" s="26">
        <f>F23+F25+F34+F30</f>
        <v>195360394.89999998</v>
      </c>
      <c r="G36" s="26">
        <f>G23+G25+G34+G30</f>
        <v>22948262.72</v>
      </c>
      <c r="H36" s="24">
        <f>H23+H25+H34+H30</f>
        <v>22688730.999999996</v>
      </c>
      <c r="I36" s="26">
        <f>I23+I25+I34+I30</f>
        <v>259531.72</v>
      </c>
      <c r="J36" s="26">
        <f>J23+J25+J34+J30</f>
        <v>185815792.91</v>
      </c>
      <c r="K36" s="24">
        <f>K23+K25+K34+K30</f>
        <v>183592429.82</v>
      </c>
      <c r="L36" s="26">
        <f>L23+L25+L34+L30</f>
        <v>2223363.09</v>
      </c>
      <c r="M36" s="26">
        <f>M11+M13+M18+M25++M30+M34</f>
        <v>0</v>
      </c>
      <c r="N36" s="25">
        <f>N23+N25+N30+N34</f>
        <v>39676801.02999998</v>
      </c>
    </row>
  </sheetData>
  <mergeCells count="48">
    <mergeCell ref="A1:N1"/>
    <mergeCell ref="A2:N2"/>
    <mergeCell ref="A3:B6"/>
    <mergeCell ref="C3:C6"/>
    <mergeCell ref="D3:D6"/>
    <mergeCell ref="E3:E6"/>
    <mergeCell ref="G3:I3"/>
    <mergeCell ref="K5:K6"/>
    <mergeCell ref="F3:F6"/>
    <mergeCell ref="J3:L3"/>
    <mergeCell ref="N3:N6"/>
    <mergeCell ref="G4:G6"/>
    <mergeCell ref="H4:I4"/>
    <mergeCell ref="J4:J6"/>
    <mergeCell ref="K4:L4"/>
    <mergeCell ref="H5:H6"/>
    <mergeCell ref="I5:I6"/>
    <mergeCell ref="L5:L6"/>
    <mergeCell ref="A7:B7"/>
    <mergeCell ref="A8:B8"/>
    <mergeCell ref="A9:B9"/>
    <mergeCell ref="M3:M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6:B36"/>
    <mergeCell ref="A30:B30"/>
    <mergeCell ref="A31:B31"/>
    <mergeCell ref="A32:B32"/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2020-10-30T08:52:49Z</dcterms:modified>
  <cp:category/>
  <cp:version/>
  <cp:contentType/>
  <cp:contentStatus/>
</cp:coreProperties>
</file>