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<sst xmlns="http://schemas.openxmlformats.org/spreadsheetml/2006/main" count="47" uniqueCount="40">
  <si>
    <t>в т. ч.</t>
  </si>
  <si>
    <t>в/з</t>
  </si>
  <si>
    <t>БЮДЖЕТ</t>
  </si>
  <si>
    <t>в т.ч.гуртож.</t>
  </si>
  <si>
    <t>Автозаводск р-н</t>
  </si>
  <si>
    <t>в т.ч. ОСББ</t>
  </si>
  <si>
    <t>Департамент</t>
  </si>
  <si>
    <t>ОСББ</t>
  </si>
  <si>
    <t>в т.ч.гуртож</t>
  </si>
  <si>
    <t>Інформація про стан заборгованості за послуги з водопостачання та водовідведення</t>
  </si>
  <si>
    <t>споживачі</t>
  </si>
  <si>
    <t>заборгов. станом на 01.01.2020</t>
  </si>
  <si>
    <t>нараховано наростаючим підсумком</t>
  </si>
  <si>
    <t>оплата</t>
  </si>
  <si>
    <t>оплата наростаючим підсумком</t>
  </si>
  <si>
    <t>перерахунок</t>
  </si>
  <si>
    <t>загальна</t>
  </si>
  <si>
    <t>р/р</t>
  </si>
  <si>
    <t>МІСЬКИЙ</t>
  </si>
  <si>
    <t>РАЙОННИЙ</t>
  </si>
  <si>
    <t>ОБЛАСНИЙ</t>
  </si>
  <si>
    <t>ДЕРЖАВНИЙ</t>
  </si>
  <si>
    <t>СУБСИДІЇ</t>
  </si>
  <si>
    <t>Крюківск р-н</t>
  </si>
  <si>
    <t xml:space="preserve">Кременчуцький </t>
  </si>
  <si>
    <t>ПІЛЬГИ</t>
  </si>
  <si>
    <t>Кременчуцький</t>
  </si>
  <si>
    <t>ВСЬОГО БЮДЖЕТ</t>
  </si>
  <si>
    <t>НАСЕЛЕННЯ</t>
  </si>
  <si>
    <t>Державний сектор</t>
  </si>
  <si>
    <t>Приватний сектор</t>
  </si>
  <si>
    <t>Буд.з індивід.дог.</t>
  </si>
  <si>
    <t>Абон.обслугов.</t>
  </si>
  <si>
    <t>ОСББ з колект.дог.</t>
  </si>
  <si>
    <t>ЮРИДИЧНІ ОСОБИ</t>
  </si>
  <si>
    <t>ВСЬОГО</t>
  </si>
  <si>
    <t>станом на 01.01.2021 року</t>
  </si>
  <si>
    <t>заборгов. станом на 01.12.2020</t>
  </si>
  <si>
    <t>нараховано за грудень 2020</t>
  </si>
  <si>
    <t>заборгов. станом на 01.01.2021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</si>
</sst>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7">
    <font>
      <sz val="10"/>
      <name val="Arial"/>
      <family val="0"/>
    </font>
    <font>
      <b/>
      <sz val="11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1"/>
      <name val="Arial"/>
      <family val="0"/>
    </font>
    <font>
      <i/>
      <sz val="10"/>
      <name val="Times New Roman"/>
      <family val="1"/>
    </font>
    <font>
      <b/>
      <sz val="14"/>
      <name val="Arial"/>
      <family val="0"/>
    </font>
    <font>
      <i/>
      <sz val="14"/>
      <name val="Times New Roman"/>
      <family val="1"/>
    </font>
    <font>
      <b/>
      <sz val="12"/>
      <name val="Times New Roman"/>
      <family val="1"/>
    </font>
    <font>
      <b/>
      <i/>
      <sz val="18"/>
      <name val="Times New Roman"/>
      <family val="1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 vertical="center" wrapText="1"/>
    </xf>
    <xf numFmtId="4" fontId="8" fillId="3" borderId="3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/>
    </xf>
    <xf numFmtId="4" fontId="8" fillId="0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4" fontId="3" fillId="3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8" fillId="3" borderId="8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/>
    </xf>
    <xf numFmtId="4" fontId="3" fillId="0" borderId="8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center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" fontId="2" fillId="2" borderId="10" xfId="0" applyNumberFormat="1" applyFont="1" applyFill="1" applyBorder="1" applyAlignment="1">
      <alignment horizontal="right" vertical="center" wrapText="1"/>
    </xf>
    <xf numFmtId="4" fontId="2" fillId="3" borderId="11" xfId="0" applyNumberFormat="1" applyFont="1" applyFill="1" applyBorder="1" applyAlignment="1">
      <alignment horizontal="right" vertical="center" wrapText="1"/>
    </xf>
    <xf numFmtId="4" fontId="2" fillId="2" borderId="11" xfId="0" applyNumberFormat="1" applyFont="1" applyFill="1" applyBorder="1" applyAlignment="1">
      <alignment horizontal="right" vertical="center" wrapText="1"/>
    </xf>
    <xf numFmtId="4" fontId="2" fillId="3" borderId="10" xfId="0" applyNumberFormat="1" applyFont="1" applyFill="1" applyBorder="1" applyAlignment="1">
      <alignment horizontal="right" vertical="center" wrapText="1"/>
    </xf>
    <xf numFmtId="4" fontId="2" fillId="3" borderId="12" xfId="0" applyNumberFormat="1" applyFont="1" applyFill="1" applyBorder="1" applyAlignment="1">
      <alignment horizontal="righ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3" borderId="13" xfId="0" applyNumberFormat="1" applyFont="1" applyFill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3" borderId="15" xfId="0" applyNumberFormat="1" applyFont="1" applyFill="1" applyBorder="1" applyAlignment="1">
      <alignment horizontal="right" vertical="center" wrapText="1"/>
    </xf>
    <xf numFmtId="4" fontId="2" fillId="3" borderId="10" xfId="18" applyNumberFormat="1" applyFont="1" applyFill="1" applyBorder="1" applyAlignment="1">
      <alignment horizontal="right" vertical="center" wrapText="1"/>
    </xf>
    <xf numFmtId="4" fontId="2" fillId="3" borderId="11" xfId="18" applyNumberFormat="1" applyFont="1" applyFill="1" applyBorder="1" applyAlignment="1">
      <alignment horizontal="right" vertical="center" wrapText="1"/>
    </xf>
    <xf numFmtId="4" fontId="2" fillId="2" borderId="16" xfId="0" applyNumberFormat="1" applyFont="1" applyFill="1" applyBorder="1" applyAlignment="1">
      <alignment horizontal="right" vertical="center" wrapText="1"/>
    </xf>
    <xf numFmtId="4" fontId="2" fillId="3" borderId="17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3" fillId="3" borderId="1" xfId="18" applyNumberFormat="1" applyFont="1" applyFill="1" applyBorder="1" applyAlignment="1">
      <alignment horizontal="right" vertical="center" wrapText="1"/>
    </xf>
    <xf numFmtId="4" fontId="8" fillId="0" borderId="2" xfId="18" applyNumberFormat="1" applyFont="1" applyBorder="1" applyAlignment="1">
      <alignment horizontal="right" vertical="center" wrapText="1"/>
    </xf>
    <xf numFmtId="4" fontId="8" fillId="0" borderId="2" xfId="18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2" borderId="3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3" fillId="3" borderId="5" xfId="18" applyNumberFormat="1" applyFont="1" applyFill="1" applyBorder="1" applyAlignment="1">
      <alignment horizontal="right" vertical="center" wrapText="1"/>
    </xf>
    <xf numFmtId="4" fontId="8" fillId="0" borderId="3" xfId="18" applyNumberFormat="1" applyFont="1" applyBorder="1" applyAlignment="1">
      <alignment horizontal="right" vertical="center" wrapText="1"/>
    </xf>
    <xf numFmtId="4" fontId="8" fillId="0" borderId="3" xfId="18" applyNumberFormat="1" applyFont="1" applyFill="1" applyBorder="1" applyAlignment="1">
      <alignment horizontal="right" vertical="center" wrapText="1"/>
    </xf>
    <xf numFmtId="4" fontId="8" fillId="0" borderId="7" xfId="0" applyNumberFormat="1" applyFont="1" applyFill="1" applyBorder="1" applyAlignment="1">
      <alignment horizontal="right" vertical="center" wrapText="1"/>
    </xf>
    <xf numFmtId="4" fontId="3" fillId="3" borderId="7" xfId="18" applyNumberFormat="1" applyFont="1" applyFill="1" applyBorder="1" applyAlignment="1">
      <alignment horizontal="right" vertical="center" wrapText="1"/>
    </xf>
    <xf numFmtId="4" fontId="8" fillId="0" borderId="8" xfId="18" applyNumberFormat="1" applyFont="1" applyBorder="1" applyAlignment="1">
      <alignment horizontal="right" vertical="center" wrapText="1"/>
    </xf>
    <xf numFmtId="4" fontId="8" fillId="0" borderId="8" xfId="18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4" fontId="3" fillId="2" borderId="11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Fill="1" applyBorder="1" applyAlignment="1">
      <alignment horizontal="right" vertical="center" wrapText="1"/>
    </xf>
    <xf numFmtId="4" fontId="8" fillId="0" borderId="11" xfId="18" applyNumberFormat="1" applyFont="1" applyBorder="1" applyAlignment="1">
      <alignment horizontal="right" vertical="center" wrapText="1"/>
    </xf>
    <xf numFmtId="4" fontId="8" fillId="0" borderId="17" xfId="18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right" vertical="center" wrapText="1"/>
    </xf>
    <xf numFmtId="4" fontId="2" fillId="2" borderId="21" xfId="0" applyNumberFormat="1" applyFont="1" applyFill="1" applyBorder="1" applyAlignment="1">
      <alignment horizontal="right" vertical="center" wrapText="1"/>
    </xf>
    <xf numFmtId="4" fontId="2" fillId="3" borderId="21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11" fillId="0" borderId="2" xfId="0" applyNumberFormat="1" applyFont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 vertical="center" wrapText="1"/>
    </xf>
    <xf numFmtId="4" fontId="11" fillId="0" borderId="3" xfId="0" applyNumberFormat="1" applyFont="1" applyBorder="1" applyAlignment="1">
      <alignment horizontal="right" vertical="center" wrapText="1"/>
    </xf>
    <xf numFmtId="4" fontId="8" fillId="0" borderId="5" xfId="18" applyNumberFormat="1" applyFont="1" applyFill="1" applyBorder="1" applyAlignment="1">
      <alignment horizontal="right" vertical="center" wrapText="1"/>
    </xf>
    <xf numFmtId="4" fontId="5" fillId="4" borderId="8" xfId="0" applyNumberFormat="1" applyFont="1" applyFill="1" applyBorder="1" applyAlignment="1">
      <alignment horizontal="right" vertical="center" wrapText="1"/>
    </xf>
    <xf numFmtId="4" fontId="3" fillId="4" borderId="1" xfId="18" applyNumberFormat="1" applyFont="1" applyFill="1" applyBorder="1" applyAlignment="1">
      <alignment horizontal="right" vertical="center" wrapText="1"/>
    </xf>
    <xf numFmtId="4" fontId="11" fillId="4" borderId="8" xfId="0" applyNumberFormat="1" applyFont="1" applyFill="1" applyBorder="1" applyAlignment="1">
      <alignment horizontal="right" vertical="center" wrapText="1"/>
    </xf>
    <xf numFmtId="4" fontId="11" fillId="4" borderId="22" xfId="0" applyNumberFormat="1" applyFont="1" applyFill="1" applyBorder="1" applyAlignment="1">
      <alignment horizontal="right" vertical="center" wrapText="1"/>
    </xf>
    <xf numFmtId="4" fontId="3" fillId="4" borderId="18" xfId="0" applyNumberFormat="1" applyFont="1" applyFill="1" applyBorder="1" applyAlignment="1">
      <alignment horizontal="right" vertical="center" wrapText="1"/>
    </xf>
    <xf numFmtId="4" fontId="3" fillId="4" borderId="8" xfId="0" applyNumberFormat="1" applyFont="1" applyFill="1" applyBorder="1" applyAlignment="1">
      <alignment horizontal="right" vertical="center" wrapText="1"/>
    </xf>
    <xf numFmtId="4" fontId="5" fillId="2" borderId="13" xfId="0" applyNumberFormat="1" applyFont="1" applyFill="1" applyBorder="1" applyAlignment="1">
      <alignment horizontal="right" vertical="center" wrapText="1"/>
    </xf>
    <xf numFmtId="4" fontId="11" fillId="0" borderId="23" xfId="0" applyNumberFormat="1" applyFont="1" applyBorder="1" applyAlignment="1">
      <alignment horizontal="right" vertical="center" wrapText="1"/>
    </xf>
    <xf numFmtId="4" fontId="5" fillId="3" borderId="13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Border="1" applyAlignment="1">
      <alignment horizontal="right" vertical="center" wrapText="1"/>
    </xf>
    <xf numFmtId="4" fontId="11" fillId="0" borderId="13" xfId="0" applyNumberFormat="1" applyFont="1" applyBorder="1" applyAlignment="1">
      <alignment horizontal="right" vertical="center" wrapText="1"/>
    </xf>
    <xf numFmtId="4" fontId="11" fillId="0" borderId="14" xfId="0" applyNumberFormat="1" applyFont="1" applyBorder="1" applyAlignment="1">
      <alignment horizontal="right" vertical="center" wrapText="1"/>
    </xf>
    <xf numFmtId="4" fontId="5" fillId="3" borderId="21" xfId="0" applyNumberFormat="1" applyFont="1" applyFill="1" applyBorder="1" applyAlignment="1">
      <alignment horizontal="right" vertical="center" wrapText="1"/>
    </xf>
    <xf numFmtId="4" fontId="2" fillId="2" borderId="15" xfId="0" applyNumberFormat="1" applyFont="1" applyFill="1" applyBorder="1" applyAlignment="1">
      <alignment horizontal="right" vertical="center" wrapText="1"/>
    </xf>
    <xf numFmtId="4" fontId="2" fillId="3" borderId="24" xfId="0" applyNumberFormat="1" applyFont="1" applyFill="1" applyBorder="1" applyAlignment="1">
      <alignment horizontal="righ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4" fontId="2" fillId="3" borderId="25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3" fillId="3" borderId="27" xfId="0" applyNumberFormat="1" applyFont="1" applyFill="1" applyBorder="1" applyAlignment="1">
      <alignment horizontal="right" vertical="center" wrapText="1"/>
    </xf>
    <xf numFmtId="4" fontId="8" fillId="0" borderId="26" xfId="18" applyNumberFormat="1" applyFont="1" applyBorder="1" applyAlignment="1">
      <alignment horizontal="right" vertical="center" wrapText="1"/>
    </xf>
    <xf numFmtId="4" fontId="8" fillId="0" borderId="28" xfId="18" applyNumberFormat="1" applyFont="1" applyBorder="1" applyAlignment="1">
      <alignment horizontal="right" vertical="center" wrapText="1"/>
    </xf>
    <xf numFmtId="4" fontId="3" fillId="3" borderId="26" xfId="0" applyNumberFormat="1" applyFont="1" applyFill="1" applyBorder="1" applyAlignment="1">
      <alignment horizontal="right" vertical="center" wrapText="1"/>
    </xf>
    <xf numFmtId="4" fontId="8" fillId="0" borderId="7" xfId="0" applyNumberFormat="1" applyFont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29" xfId="18" applyNumberFormat="1" applyFont="1" applyBorder="1" applyAlignment="1">
      <alignment horizontal="right" vertical="center" wrapText="1"/>
    </xf>
    <xf numFmtId="4" fontId="11" fillId="0" borderId="30" xfId="0" applyNumberFormat="1" applyFont="1" applyBorder="1" applyAlignment="1">
      <alignment horizontal="right" vertical="center" wrapText="1"/>
    </xf>
    <xf numFmtId="4" fontId="5" fillId="3" borderId="3" xfId="0" applyNumberFormat="1" applyFont="1" applyFill="1" applyBorder="1" applyAlignment="1">
      <alignment horizontal="right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right" vertical="center" wrapText="1"/>
    </xf>
    <xf numFmtId="4" fontId="5" fillId="2" borderId="11" xfId="0" applyNumberFormat="1" applyFont="1" applyFill="1" applyBorder="1" applyAlignment="1">
      <alignment horizontal="right" vertical="center" wrapText="1"/>
    </xf>
    <xf numFmtId="4" fontId="5" fillId="3" borderId="12" xfId="0" applyNumberFormat="1" applyFont="1" applyFill="1" applyBorder="1" applyAlignment="1">
      <alignment horizontal="right" vertical="center" wrapText="1"/>
    </xf>
    <xf numFmtId="4" fontId="11" fillId="0" borderId="10" xfId="0" applyNumberFormat="1" applyFont="1" applyBorder="1" applyAlignment="1">
      <alignment horizontal="right" vertical="center" wrapText="1"/>
    </xf>
    <xf numFmtId="4" fontId="11" fillId="0" borderId="11" xfId="0" applyNumberFormat="1" applyFont="1" applyBorder="1" applyAlignment="1">
      <alignment horizontal="right" vertical="center" wrapText="1"/>
    </xf>
    <xf numFmtId="4" fontId="11" fillId="0" borderId="17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5" fillId="3" borderId="11" xfId="0" applyNumberFormat="1" applyFont="1" applyFill="1" applyBorder="1" applyAlignment="1">
      <alignment horizontal="right"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4" fontId="2" fillId="2" borderId="25" xfId="0" applyNumberFormat="1" applyFont="1" applyFill="1" applyBorder="1" applyAlignment="1">
      <alignment horizontal="right" vertical="center" wrapText="1"/>
    </xf>
    <xf numFmtId="4" fontId="5" fillId="3" borderId="10" xfId="0" applyNumberFormat="1" applyFont="1" applyFill="1" applyBorder="1" applyAlignment="1">
      <alignment horizontal="right" vertical="center" wrapText="1"/>
    </xf>
    <xf numFmtId="4" fontId="2" fillId="3" borderId="20" xfId="0" applyNumberFormat="1" applyFont="1" applyFill="1" applyBorder="1" applyAlignment="1">
      <alignment horizontal="right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4" fontId="5" fillId="2" borderId="0" xfId="0" applyNumberFormat="1" applyFont="1" applyFill="1" applyBorder="1" applyAlignment="1">
      <alignment horizontal="right" vertical="center" wrapText="1"/>
    </xf>
    <xf numFmtId="4" fontId="8" fillId="0" borderId="32" xfId="0" applyNumberFormat="1" applyFont="1" applyFill="1" applyBorder="1" applyAlignment="1">
      <alignment horizontal="right" vertical="center"/>
    </xf>
    <xf numFmtId="4" fontId="8" fillId="0" borderId="33" xfId="0" applyNumberFormat="1" applyFont="1" applyFill="1" applyBorder="1" applyAlignment="1">
      <alignment horizontal="right" vertical="center"/>
    </xf>
    <xf numFmtId="4" fontId="8" fillId="0" borderId="29" xfId="0" applyNumberFormat="1" applyFont="1" applyFill="1" applyBorder="1" applyAlignment="1">
      <alignment horizontal="right" vertical="center"/>
    </xf>
    <xf numFmtId="4" fontId="5" fillId="0" borderId="2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2" borderId="35" xfId="0" applyNumberFormat="1" applyFont="1" applyFill="1" applyBorder="1" applyAlignment="1">
      <alignment horizontal="right" vertical="center" wrapText="1"/>
    </xf>
    <xf numFmtId="4" fontId="3" fillId="2" borderId="36" xfId="0" applyNumberFormat="1" applyFont="1" applyFill="1" applyBorder="1" applyAlignment="1">
      <alignment horizontal="right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3" fillId="2" borderId="16" xfId="0" applyNumberFormat="1" applyFont="1" applyFill="1" applyBorder="1" applyAlignment="1">
      <alignment horizontal="right" vertical="center" wrapText="1"/>
    </xf>
    <xf numFmtId="4" fontId="3" fillId="3" borderId="11" xfId="0" applyNumberFormat="1" applyFont="1" applyFill="1" applyBorder="1" applyAlignment="1">
      <alignment horizontal="right" vertical="center" wrapText="1"/>
    </xf>
    <xf numFmtId="4" fontId="2" fillId="2" borderId="37" xfId="0" applyNumberFormat="1" applyFont="1" applyFill="1" applyBorder="1" applyAlignment="1">
      <alignment horizontal="right" vertical="center" wrapText="1"/>
    </xf>
    <xf numFmtId="4" fontId="2" fillId="3" borderId="38" xfId="0" applyNumberFormat="1" applyFont="1" applyFill="1" applyBorder="1" applyAlignment="1">
      <alignment horizontal="right" vertical="center" wrapText="1"/>
    </xf>
    <xf numFmtId="4" fontId="5" fillId="2" borderId="31" xfId="0" applyNumberFormat="1" applyFont="1" applyFill="1" applyBorder="1" applyAlignment="1">
      <alignment horizontal="right" vertical="center" wrapText="1"/>
    </xf>
    <xf numFmtId="4" fontId="2" fillId="2" borderId="39" xfId="0" applyNumberFormat="1" applyFont="1" applyFill="1" applyBorder="1" applyAlignment="1">
      <alignment horizontal="right" vertical="center" wrapText="1"/>
    </xf>
    <xf numFmtId="4" fontId="3" fillId="2" borderId="40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 wrapText="1"/>
    </xf>
    <xf numFmtId="4" fontId="5" fillId="2" borderId="16" xfId="0" applyNumberFormat="1" applyFont="1" applyFill="1" applyBorder="1" applyAlignment="1">
      <alignment horizontal="right" vertical="center" wrapText="1"/>
    </xf>
    <xf numFmtId="4" fontId="3" fillId="4" borderId="36" xfId="0" applyNumberFormat="1" applyFont="1" applyFill="1" applyBorder="1" applyAlignment="1">
      <alignment horizontal="right" vertical="center" wrapText="1"/>
    </xf>
    <xf numFmtId="4" fontId="8" fillId="4" borderId="7" xfId="18" applyNumberFormat="1" applyFont="1" applyFill="1" applyBorder="1" applyAlignment="1">
      <alignment horizontal="right" vertical="center" wrapText="1"/>
    </xf>
    <xf numFmtId="4" fontId="8" fillId="4" borderId="8" xfId="0" applyNumberFormat="1" applyFont="1" applyFill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5" fillId="3" borderId="41" xfId="0" applyNumberFormat="1" applyFont="1" applyFill="1" applyBorder="1" applyAlignment="1">
      <alignment horizontal="right" vertical="center" wrapText="1"/>
    </xf>
    <xf numFmtId="4" fontId="8" fillId="0" borderId="42" xfId="0" applyNumberFormat="1" applyFont="1" applyBorder="1" applyAlignment="1">
      <alignment horizontal="right" vertical="center" wrapText="1"/>
    </xf>
    <xf numFmtId="4" fontId="3" fillId="3" borderId="42" xfId="0" applyNumberFormat="1" applyFont="1" applyFill="1" applyBorder="1" applyAlignment="1">
      <alignment horizontal="right" vertical="center" wrapText="1"/>
    </xf>
    <xf numFmtId="4" fontId="8" fillId="0" borderId="41" xfId="0" applyNumberFormat="1" applyFont="1" applyBorder="1" applyAlignment="1">
      <alignment horizontal="right" vertical="center" wrapText="1"/>
    </xf>
    <xf numFmtId="4" fontId="11" fillId="0" borderId="43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2" fillId="2" borderId="26" xfId="0" applyNumberFormat="1" applyFont="1" applyFill="1" applyBorder="1" applyAlignment="1">
      <alignment horizontal="right" vertical="center" wrapText="1"/>
    </xf>
    <xf numFmtId="4" fontId="2" fillId="3" borderId="1" xfId="0" applyNumberFormat="1" applyFont="1" applyFill="1" applyBorder="1" applyAlignment="1">
      <alignment horizontal="right" vertical="center" wrapText="1"/>
    </xf>
    <xf numFmtId="4" fontId="13" fillId="0" borderId="34" xfId="0" applyNumberFormat="1" applyFont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/>
    </xf>
    <xf numFmtId="4" fontId="13" fillId="0" borderId="19" xfId="18" applyNumberFormat="1" applyFont="1" applyBorder="1" applyAlignment="1">
      <alignment horizontal="right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4" fontId="2" fillId="2" borderId="41" xfId="0" applyNumberFormat="1" applyFont="1" applyFill="1" applyBorder="1" applyAlignment="1">
      <alignment horizontal="right" vertical="center" wrapText="1"/>
    </xf>
    <xf numFmtId="4" fontId="2" fillId="3" borderId="42" xfId="0" applyNumberFormat="1" applyFont="1" applyFill="1" applyBorder="1" applyAlignment="1">
      <alignment horizontal="right" vertical="center" wrapText="1"/>
    </xf>
    <xf numFmtId="4" fontId="13" fillId="0" borderId="44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13" fillId="0" borderId="38" xfId="18" applyNumberFormat="1" applyFont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4" fontId="13" fillId="0" borderId="41" xfId="0" applyNumberFormat="1" applyFont="1" applyBorder="1" applyAlignment="1">
      <alignment horizontal="right" vertical="center" wrapText="1"/>
    </xf>
    <xf numFmtId="4" fontId="8" fillId="4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9" fillId="3" borderId="39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0" fillId="4" borderId="5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9" fillId="3" borderId="37" xfId="0" applyFont="1" applyFill="1" applyBorder="1" applyAlignment="1">
      <alignment horizontal="center" vertical="center" wrapText="1"/>
    </xf>
    <xf numFmtId="0" fontId="9" fillId="3" borderId="38" xfId="0" applyFont="1" applyFill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10" fillId="0" borderId="58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2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53;&#1072;&#1090;&#1072;&#1096;&#1072;\Desktop\&#1052;&#1086;&#1080;%20&#1076;&#1086;&#1082;&#1091;&#1084;&#1077;&#1085;&#1090;&#1099;\&#1054;&#1058;&#1063;&#1045;&#1058;\&#1055;&#1056;&#1048;&#1051;&#1054;&#1046;&#1045;&#1053;&#1048;&#1045;%20&#8470;11\&#1056;&#1077;&#1089;&#1090;&#1088;&#1091;&#1082;&#1090;&#1091;&#1088;&#1080;&#1079;&#1072;&#1094;&#1080;&#1103;%20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01.2020"/>
      <sheetName val="02.2020"/>
      <sheetName val="03.2020"/>
      <sheetName val="04.2020"/>
      <sheetName val="05.2020"/>
      <sheetName val="05.2020нов"/>
      <sheetName val="06.2020для всех"/>
      <sheetName val="06.2020прав."/>
      <sheetName val="07.2020"/>
      <sheetName val="08.2020"/>
      <sheetName val="09.2020"/>
      <sheetName val="10.2020"/>
      <sheetName val="11.2020"/>
      <sheetName val="12.2020опер."/>
      <sheetName val="12.2020"/>
    </sheetNames>
    <sheetDataSet>
      <sheetData sheetId="13">
        <row r="15">
          <cell r="G15">
            <v>0</v>
          </cell>
        </row>
        <row r="17">
          <cell r="G17">
            <v>0</v>
          </cell>
        </row>
        <row r="18">
          <cell r="G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40"/>
  <sheetViews>
    <sheetView tabSelected="1" zoomScale="75" zoomScaleNormal="75" workbookViewId="0" topLeftCell="D1">
      <selection activeCell="M35" sqref="M35"/>
    </sheetView>
  </sheetViews>
  <sheetFormatPr defaultColWidth="9.140625" defaultRowHeight="12.75"/>
  <cols>
    <col min="4" max="4" width="18.28125" style="0" customWidth="1"/>
    <col min="5" max="5" width="18.7109375" style="0" customWidth="1"/>
    <col min="6" max="6" width="19.8515625" style="0" customWidth="1"/>
    <col min="7" max="7" width="19.7109375" style="0" customWidth="1"/>
    <col min="8" max="8" width="17.28125" style="0" customWidth="1"/>
    <col min="9" max="9" width="17.140625" style="0" customWidth="1"/>
    <col min="10" max="10" width="15.28125" style="0" customWidth="1"/>
    <col min="11" max="13" width="19.8515625" style="0" customWidth="1"/>
    <col min="14" max="14" width="17.140625" style="0" customWidth="1"/>
    <col min="15" max="15" width="18.7109375" style="0" customWidth="1"/>
  </cols>
  <sheetData>
    <row r="1" ht="12.75">
      <c r="O1" s="235"/>
    </row>
    <row r="2" spans="2:15" ht="23.25">
      <c r="B2" s="220" t="s">
        <v>9</v>
      </c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2:15" ht="23.25">
      <c r="B3" s="220" t="s">
        <v>36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</row>
    <row r="4" spans="2:15" ht="15" thickBot="1">
      <c r="B4" s="1"/>
      <c r="C4" s="1"/>
      <c r="D4" s="1"/>
      <c r="E4" s="1"/>
      <c r="F4" s="1"/>
      <c r="G4" s="1"/>
      <c r="H4" s="1"/>
      <c r="I4" s="1"/>
      <c r="J4" s="1"/>
      <c r="K4" s="2"/>
      <c r="L4" s="2"/>
      <c r="M4" s="2"/>
      <c r="N4" s="2"/>
      <c r="O4" s="1"/>
    </row>
    <row r="5" spans="2:15" ht="20.25" thickBot="1">
      <c r="B5" s="221" t="s">
        <v>10</v>
      </c>
      <c r="C5" s="222"/>
      <c r="D5" s="227" t="s">
        <v>11</v>
      </c>
      <c r="E5" s="227" t="s">
        <v>37</v>
      </c>
      <c r="F5" s="230" t="s">
        <v>38</v>
      </c>
      <c r="G5" s="214" t="s">
        <v>12</v>
      </c>
      <c r="H5" s="233" t="s">
        <v>13</v>
      </c>
      <c r="I5" s="234"/>
      <c r="J5" s="234"/>
      <c r="K5" s="233" t="s">
        <v>14</v>
      </c>
      <c r="L5" s="217"/>
      <c r="M5" s="217"/>
      <c r="N5" s="206" t="s">
        <v>15</v>
      </c>
      <c r="O5" s="209" t="s">
        <v>39</v>
      </c>
    </row>
    <row r="6" spans="2:15" ht="19.5" thickBot="1">
      <c r="B6" s="223"/>
      <c r="C6" s="224"/>
      <c r="D6" s="228"/>
      <c r="E6" s="228"/>
      <c r="F6" s="231"/>
      <c r="G6" s="215"/>
      <c r="H6" s="209" t="s">
        <v>16</v>
      </c>
      <c r="I6" s="212" t="s">
        <v>0</v>
      </c>
      <c r="J6" s="213"/>
      <c r="K6" s="214" t="s">
        <v>16</v>
      </c>
      <c r="L6" s="212" t="s">
        <v>0</v>
      </c>
      <c r="M6" s="217"/>
      <c r="N6" s="207"/>
      <c r="O6" s="210"/>
    </row>
    <row r="7" spans="2:15" ht="18.75" customHeight="1">
      <c r="B7" s="223"/>
      <c r="C7" s="224"/>
      <c r="D7" s="228"/>
      <c r="E7" s="228"/>
      <c r="F7" s="231"/>
      <c r="G7" s="215"/>
      <c r="H7" s="210"/>
      <c r="I7" s="218" t="s">
        <v>17</v>
      </c>
      <c r="J7" s="218" t="s">
        <v>1</v>
      </c>
      <c r="K7" s="215"/>
      <c r="L7" s="218" t="s">
        <v>17</v>
      </c>
      <c r="M7" s="218" t="s">
        <v>1</v>
      </c>
      <c r="N7" s="207"/>
      <c r="O7" s="210"/>
    </row>
    <row r="8" spans="2:15" ht="13.5" customHeight="1" thickBot="1">
      <c r="B8" s="225"/>
      <c r="C8" s="226"/>
      <c r="D8" s="229"/>
      <c r="E8" s="229"/>
      <c r="F8" s="232"/>
      <c r="G8" s="216"/>
      <c r="H8" s="211"/>
      <c r="I8" s="219"/>
      <c r="J8" s="219"/>
      <c r="K8" s="216"/>
      <c r="L8" s="219"/>
      <c r="M8" s="219"/>
      <c r="N8" s="208"/>
      <c r="O8" s="211"/>
    </row>
    <row r="9" spans="2:15" ht="15.75">
      <c r="B9" s="202" t="s">
        <v>18</v>
      </c>
      <c r="C9" s="203"/>
      <c r="D9" s="3">
        <v>901443.32</v>
      </c>
      <c r="E9" s="11">
        <v>937278</v>
      </c>
      <c r="F9" s="120">
        <v>553568.48</v>
      </c>
      <c r="G9" s="4">
        <v>6298910.99</v>
      </c>
      <c r="H9" s="5">
        <f>SUM(I9:J9)</f>
        <v>127985.75</v>
      </c>
      <c r="I9" s="6">
        <v>127985.75</v>
      </c>
      <c r="J9" s="7"/>
      <c r="K9" s="4">
        <f>SUM(L9:M9)</f>
        <v>5837493.58</v>
      </c>
      <c r="L9" s="8">
        <v>5837493.58</v>
      </c>
      <c r="M9" s="9"/>
      <c r="N9" s="10"/>
      <c r="O9" s="11">
        <f>D9+G9-K9</f>
        <v>1362860.7300000004</v>
      </c>
    </row>
    <row r="10" spans="2:15" ht="15.75">
      <c r="B10" s="204" t="s">
        <v>19</v>
      </c>
      <c r="C10" s="205"/>
      <c r="D10" s="12">
        <v>1591.98</v>
      </c>
      <c r="E10" s="17">
        <v>1938.6</v>
      </c>
      <c r="F10" s="121">
        <v>16760.46</v>
      </c>
      <c r="G10" s="4">
        <v>246009.86</v>
      </c>
      <c r="H10" s="5">
        <f>SUM(I10:J10)</f>
        <v>16125.18</v>
      </c>
      <c r="I10" s="13">
        <v>16125.18</v>
      </c>
      <c r="J10" s="14"/>
      <c r="K10" s="4">
        <f>SUM(L10:M10)</f>
        <v>245027.96</v>
      </c>
      <c r="L10" s="8">
        <v>245027.96</v>
      </c>
      <c r="M10" s="15"/>
      <c r="N10" s="16"/>
      <c r="O10" s="17">
        <f>D10+G10-K10</f>
        <v>2573.8800000000047</v>
      </c>
    </row>
    <row r="11" spans="2:15" ht="15.75">
      <c r="B11" s="204" t="s">
        <v>20</v>
      </c>
      <c r="C11" s="205"/>
      <c r="D11" s="12">
        <v>-96122.11</v>
      </c>
      <c r="E11" s="17">
        <v>-17409.89</v>
      </c>
      <c r="F11" s="121">
        <v>86883.42</v>
      </c>
      <c r="G11" s="4">
        <v>1312060.96</v>
      </c>
      <c r="H11" s="5">
        <f>SUM(I11:J11)</f>
        <v>162007.24</v>
      </c>
      <c r="I11" s="13">
        <v>162007.24</v>
      </c>
      <c r="J11" s="18"/>
      <c r="K11" s="4">
        <f>SUM(L11:M11)</f>
        <v>1308472.56</v>
      </c>
      <c r="L11" s="8">
        <v>1308472.56</v>
      </c>
      <c r="M11" s="15"/>
      <c r="N11" s="16"/>
      <c r="O11" s="17">
        <f>D11+G11-K11</f>
        <v>-92533.7100000002</v>
      </c>
    </row>
    <row r="12" spans="2:15" ht="16.5" thickBot="1">
      <c r="B12" s="198" t="s">
        <v>21</v>
      </c>
      <c r="C12" s="199"/>
      <c r="D12" s="19">
        <v>-86501.97</v>
      </c>
      <c r="E12" s="25">
        <v>135796.06</v>
      </c>
      <c r="F12" s="122">
        <v>174371.46</v>
      </c>
      <c r="G12" s="4">
        <v>2296693.93</v>
      </c>
      <c r="H12" s="20">
        <f>SUM(I12:J12)</f>
        <v>371435.68</v>
      </c>
      <c r="I12" s="21">
        <v>371435.68</v>
      </c>
      <c r="J12" s="22"/>
      <c r="K12" s="4">
        <f>SUM(L12:M12)</f>
        <v>2271460.12</v>
      </c>
      <c r="L12" s="8">
        <v>2271460.12</v>
      </c>
      <c r="M12" s="23"/>
      <c r="N12" s="24"/>
      <c r="O12" s="25">
        <f>D12+G12-K12</f>
        <v>-61268.16000000015</v>
      </c>
    </row>
    <row r="13" spans="2:15" ht="20.25" thickBot="1">
      <c r="B13" s="169" t="s">
        <v>2</v>
      </c>
      <c r="C13" s="187"/>
      <c r="D13" s="26">
        <f>SUM(D9:D12)</f>
        <v>720411.22</v>
      </c>
      <c r="E13" s="27">
        <f>SUM(E9:E12)</f>
        <v>1057602.77</v>
      </c>
      <c r="F13" s="30">
        <f>SUM(F9:F12)</f>
        <v>831583.82</v>
      </c>
      <c r="G13" s="28">
        <f>SUM(G9:G12)</f>
        <v>10153675.74</v>
      </c>
      <c r="H13" s="29">
        <f>SUM(I13:J13)</f>
        <v>677553.85</v>
      </c>
      <c r="I13" s="27">
        <f aca="true" t="shared" si="0" ref="I13:O13">SUM(I9:I12)</f>
        <v>677553.85</v>
      </c>
      <c r="J13" s="27">
        <f t="shared" si="0"/>
        <v>0</v>
      </c>
      <c r="K13" s="28">
        <f t="shared" si="0"/>
        <v>9662454.219999999</v>
      </c>
      <c r="L13" s="27">
        <f t="shared" si="0"/>
        <v>9662454.219999999</v>
      </c>
      <c r="M13" s="27">
        <f t="shared" si="0"/>
        <v>0</v>
      </c>
      <c r="N13" s="27">
        <f t="shared" si="0"/>
        <v>0</v>
      </c>
      <c r="O13" s="27">
        <f t="shared" si="0"/>
        <v>1211632.74</v>
      </c>
    </row>
    <row r="14" spans="2:15" ht="15.75" thickBot="1">
      <c r="B14" s="200" t="s">
        <v>3</v>
      </c>
      <c r="C14" s="201"/>
      <c r="D14" s="31"/>
      <c r="E14" s="33"/>
      <c r="F14" s="123"/>
      <c r="G14" s="32"/>
      <c r="H14" s="33"/>
      <c r="I14" s="34"/>
      <c r="J14" s="34"/>
      <c r="K14" s="32"/>
      <c r="L14" s="34"/>
      <c r="M14" s="35"/>
      <c r="N14" s="34"/>
      <c r="O14" s="36"/>
    </row>
    <row r="15" spans="2:15" ht="20.25" thickBot="1">
      <c r="B15" s="169" t="s">
        <v>22</v>
      </c>
      <c r="C15" s="187"/>
      <c r="D15" s="39">
        <f>SUM(D16:D18)</f>
        <v>-473.81</v>
      </c>
      <c r="E15" s="27">
        <f>SUM(E16:E18)</f>
        <v>0</v>
      </c>
      <c r="F15" s="29">
        <f>SUM(F16:F18)</f>
        <v>0</v>
      </c>
      <c r="G15" s="28">
        <f>SUM(G16:G18)</f>
        <v>-1280.69</v>
      </c>
      <c r="H15" s="37">
        <f>SUM(H16:H18)</f>
        <v>0</v>
      </c>
      <c r="I15" s="38">
        <f>SUM(I16:I18)</f>
        <v>0</v>
      </c>
      <c r="J15" s="38">
        <f>SUM(J16:J18)</f>
        <v>0</v>
      </c>
      <c r="K15" s="39">
        <f>SUM(K16:K18)</f>
        <v>-1754.5</v>
      </c>
      <c r="L15" s="27">
        <f>SUM(L16:L18)</f>
        <v>-1754.5</v>
      </c>
      <c r="M15" s="40">
        <f>SUM(M16:M18)</f>
        <v>0</v>
      </c>
      <c r="N15" s="27">
        <v>0</v>
      </c>
      <c r="O15" s="27">
        <f>SUM(O16:O18)</f>
        <v>0</v>
      </c>
    </row>
    <row r="16" spans="2:15" ht="15.75">
      <c r="B16" s="192" t="s">
        <v>4</v>
      </c>
      <c r="C16" s="193"/>
      <c r="D16" s="124">
        <v>0</v>
      </c>
      <c r="E16" s="11">
        <v>0</v>
      </c>
      <c r="F16" s="41">
        <v>0</v>
      </c>
      <c r="G16" s="4">
        <f>F16+'[1]10.2020'!G15</f>
        <v>0</v>
      </c>
      <c r="H16" s="42">
        <f>SUM(I16:J16)</f>
        <v>0</v>
      </c>
      <c r="I16" s="43">
        <v>0</v>
      </c>
      <c r="J16" s="44"/>
      <c r="K16" s="91">
        <f>SUM(L16:M16)</f>
        <v>0</v>
      </c>
      <c r="L16" s="46">
        <f>I16+'[1]11.2020'!P15</f>
        <v>0</v>
      </c>
      <c r="M16" s="47"/>
      <c r="N16" s="46"/>
      <c r="O16" s="11">
        <f>D16+G16-K16+N16</f>
        <v>0</v>
      </c>
    </row>
    <row r="17" spans="2:15" ht="15.75">
      <c r="B17" s="194" t="s">
        <v>23</v>
      </c>
      <c r="C17" s="195"/>
      <c r="D17" s="125">
        <v>-473.81</v>
      </c>
      <c r="E17" s="17">
        <v>0</v>
      </c>
      <c r="F17" s="49">
        <v>0</v>
      </c>
      <c r="G17" s="4">
        <v>-1280.69</v>
      </c>
      <c r="H17" s="50">
        <f>SUM(I17:J17)</f>
        <v>0</v>
      </c>
      <c r="I17" s="51">
        <v>0</v>
      </c>
      <c r="J17" s="52"/>
      <c r="K17" s="4">
        <f>SUM(L17:M17)</f>
        <v>-1754.5</v>
      </c>
      <c r="L17" s="46">
        <v>-1754.5</v>
      </c>
      <c r="M17" s="47"/>
      <c r="N17" s="18"/>
      <c r="O17" s="11">
        <f>D17+G17-K17+N17</f>
        <v>0</v>
      </c>
    </row>
    <row r="18" spans="2:15" ht="16.5" thickBot="1">
      <c r="B18" s="179" t="s">
        <v>24</v>
      </c>
      <c r="C18" s="180"/>
      <c r="D18" s="126">
        <v>0</v>
      </c>
      <c r="E18" s="25">
        <v>0</v>
      </c>
      <c r="F18" s="53">
        <v>0</v>
      </c>
      <c r="G18" s="4">
        <f>F18+'[1]10.2020'!G17</f>
        <v>0</v>
      </c>
      <c r="H18" s="54">
        <f>SUM(I18:J18)</f>
        <v>0</v>
      </c>
      <c r="I18" s="55">
        <v>0</v>
      </c>
      <c r="J18" s="56"/>
      <c r="K18" s="127">
        <f>SUM(L18:M18)</f>
        <v>0</v>
      </c>
      <c r="L18" s="46">
        <f>I18+'[1]11.2020'!P17</f>
        <v>0</v>
      </c>
      <c r="M18" s="57"/>
      <c r="N18" s="22"/>
      <c r="O18" s="58">
        <f>D18+G18-K18+N18</f>
        <v>0</v>
      </c>
    </row>
    <row r="19" spans="2:15" ht="16.5" thickBot="1">
      <c r="B19" s="196" t="s">
        <v>5</v>
      </c>
      <c r="C19" s="197"/>
      <c r="D19" s="128"/>
      <c r="E19" s="129"/>
      <c r="F19" s="60">
        <v>0</v>
      </c>
      <c r="G19" s="4">
        <f>F19+'[1]10.2020'!G18</f>
        <v>0</v>
      </c>
      <c r="H19" s="54">
        <f>SUM(I19:J19)</f>
        <v>0</v>
      </c>
      <c r="I19" s="61">
        <v>0</v>
      </c>
      <c r="J19" s="62"/>
      <c r="K19" s="59"/>
      <c r="L19" s="46">
        <f>I19+'[1]11.2020'!P18</f>
        <v>0</v>
      </c>
      <c r="M19" s="64"/>
      <c r="N19" s="63"/>
      <c r="O19" s="65"/>
    </row>
    <row r="20" spans="2:15" ht="20.25" thickBot="1">
      <c r="B20" s="190" t="s">
        <v>25</v>
      </c>
      <c r="C20" s="191"/>
      <c r="D20" s="130">
        <f aca="true" t="shared" si="1" ref="D20:I20">SUM(D21:D24)</f>
        <v>74736.20999999999</v>
      </c>
      <c r="E20" s="67">
        <f t="shared" si="1"/>
        <v>92784.11</v>
      </c>
      <c r="F20" s="131">
        <f t="shared" si="1"/>
        <v>8967.66</v>
      </c>
      <c r="G20" s="28">
        <f t="shared" si="1"/>
        <v>95546.21</v>
      </c>
      <c r="H20" s="27">
        <f t="shared" si="1"/>
        <v>7297.96</v>
      </c>
      <c r="I20" s="67">
        <f t="shared" si="1"/>
        <v>7297.96</v>
      </c>
      <c r="J20" s="67">
        <f>SUM(J21:J23)</f>
        <v>0</v>
      </c>
      <c r="K20" s="66">
        <f>SUM(K21:K24)</f>
        <v>75828.61</v>
      </c>
      <c r="L20" s="27">
        <f>SUM(L21:L24)</f>
        <v>75828.61</v>
      </c>
      <c r="M20" s="67">
        <f>SUM(M21:M23)</f>
        <v>0</v>
      </c>
      <c r="N20" s="67">
        <f>SUM(N21:N23)</f>
        <v>0</v>
      </c>
      <c r="O20" s="67">
        <f>SUM(O21:O24)</f>
        <v>94453.81</v>
      </c>
    </row>
    <row r="21" spans="2:15" ht="15.75">
      <c r="B21" s="192" t="s">
        <v>4</v>
      </c>
      <c r="C21" s="193"/>
      <c r="D21" s="124">
        <v>-788.25</v>
      </c>
      <c r="E21" s="11">
        <v>0</v>
      </c>
      <c r="F21" s="8">
        <v>0</v>
      </c>
      <c r="G21" s="4">
        <v>-3353.82</v>
      </c>
      <c r="H21" s="42">
        <f>SUM(I21:J21)</f>
        <v>0</v>
      </c>
      <c r="I21" s="43">
        <v>0</v>
      </c>
      <c r="J21" s="43"/>
      <c r="K21" s="45">
        <f>SUM(L21:M21)</f>
        <v>-4142.07</v>
      </c>
      <c r="L21" s="68">
        <v>-4142.07</v>
      </c>
      <c r="M21" s="69"/>
      <c r="N21" s="70"/>
      <c r="O21" s="11">
        <f>D21+G21-K21</f>
        <v>0</v>
      </c>
    </row>
    <row r="22" spans="2:15" ht="15.75">
      <c r="B22" s="194" t="s">
        <v>23</v>
      </c>
      <c r="C22" s="195"/>
      <c r="D22" s="125">
        <v>-493.24</v>
      </c>
      <c r="E22" s="17">
        <v>0</v>
      </c>
      <c r="F22" s="71">
        <v>0</v>
      </c>
      <c r="G22" s="4">
        <v>-2788.46</v>
      </c>
      <c r="H22" s="42">
        <f>SUM(I22:J22)</f>
        <v>0</v>
      </c>
      <c r="I22" s="51">
        <v>0</v>
      </c>
      <c r="J22" s="51"/>
      <c r="K22" s="45">
        <f>SUM(L22:M22)</f>
        <v>-3281.7</v>
      </c>
      <c r="L22" s="68">
        <v>-3281.7</v>
      </c>
      <c r="M22" s="69"/>
      <c r="N22" s="72"/>
      <c r="O22" s="11">
        <f>D22+G22-K22</f>
        <v>0</v>
      </c>
    </row>
    <row r="23" spans="2:15" ht="15.75">
      <c r="B23" s="194" t="s">
        <v>26</v>
      </c>
      <c r="C23" s="195"/>
      <c r="D23" s="125">
        <v>0</v>
      </c>
      <c r="E23" s="17">
        <v>0</v>
      </c>
      <c r="F23" s="73">
        <v>0</v>
      </c>
      <c r="G23" s="4">
        <v>-63.28</v>
      </c>
      <c r="H23" s="42">
        <f>SUM(I23:J23)</f>
        <v>0</v>
      </c>
      <c r="I23" s="51">
        <v>0</v>
      </c>
      <c r="J23" s="51"/>
      <c r="K23" s="45">
        <f>SUM(L23:M23)</f>
        <v>-63.28</v>
      </c>
      <c r="L23" s="68">
        <v>-63.28</v>
      </c>
      <c r="M23" s="69"/>
      <c r="N23" s="72"/>
      <c r="O23" s="11">
        <f>D23+G23-K23</f>
        <v>0</v>
      </c>
    </row>
    <row r="24" spans="2:15" ht="16.5" thickBot="1">
      <c r="B24" s="185" t="s">
        <v>6</v>
      </c>
      <c r="C24" s="186"/>
      <c r="D24" s="137">
        <v>76017.7</v>
      </c>
      <c r="E24" s="74">
        <v>92784.11</v>
      </c>
      <c r="F24" s="138">
        <v>8967.66</v>
      </c>
      <c r="G24" s="4">
        <v>101751.77</v>
      </c>
      <c r="H24" s="75">
        <f>I24</f>
        <v>7297.96</v>
      </c>
      <c r="I24" s="139">
        <v>7297.96</v>
      </c>
      <c r="J24" s="76"/>
      <c r="K24" s="78">
        <f>SUM(L24:N24)</f>
        <v>83315.66</v>
      </c>
      <c r="L24" s="164">
        <v>83315.66</v>
      </c>
      <c r="M24" s="77"/>
      <c r="N24" s="76"/>
      <c r="O24" s="79">
        <f>D24+G24-K24</f>
        <v>94453.81</v>
      </c>
    </row>
    <row r="25" spans="2:15" ht="20.25" thickBot="1">
      <c r="B25" s="169" t="s">
        <v>27</v>
      </c>
      <c r="C25" s="187"/>
      <c r="D25" s="39">
        <f>D13+D15+D20</f>
        <v>794673.6199999999</v>
      </c>
      <c r="E25" s="27">
        <f aca="true" t="shared" si="2" ref="E25:O25">E13+E15+E20</f>
        <v>1150386.8800000001</v>
      </c>
      <c r="F25" s="30">
        <f t="shared" si="2"/>
        <v>840551.48</v>
      </c>
      <c r="G25" s="28">
        <f t="shared" si="2"/>
        <v>10247941.260000002</v>
      </c>
      <c r="H25" s="27">
        <f t="shared" si="2"/>
        <v>684851.8099999999</v>
      </c>
      <c r="I25" s="29">
        <f t="shared" si="2"/>
        <v>684851.8099999999</v>
      </c>
      <c r="J25" s="27">
        <f t="shared" si="2"/>
        <v>0</v>
      </c>
      <c r="K25" s="28">
        <f t="shared" si="2"/>
        <v>9736528.329999998</v>
      </c>
      <c r="L25" s="29">
        <f t="shared" si="2"/>
        <v>9736528.329999998</v>
      </c>
      <c r="M25" s="27">
        <f t="shared" si="2"/>
        <v>0</v>
      </c>
      <c r="N25" s="29">
        <f t="shared" si="2"/>
        <v>0</v>
      </c>
      <c r="O25" s="27">
        <f t="shared" si="2"/>
        <v>1306086.55</v>
      </c>
    </row>
    <row r="26" spans="2:15" ht="14.25" thickBot="1">
      <c r="B26" s="188"/>
      <c r="C26" s="189"/>
      <c r="D26" s="132"/>
      <c r="E26" s="82"/>
      <c r="F26" s="81"/>
      <c r="G26" s="80"/>
      <c r="H26" s="82"/>
      <c r="I26" s="83"/>
      <c r="J26" s="84"/>
      <c r="K26" s="80"/>
      <c r="L26" s="84"/>
      <c r="M26" s="85"/>
      <c r="N26" s="84"/>
      <c r="O26" s="86"/>
    </row>
    <row r="27" spans="2:15" ht="20.25" thickBot="1">
      <c r="B27" s="175" t="s">
        <v>28</v>
      </c>
      <c r="C27" s="176"/>
      <c r="D27" s="133">
        <f>SUM(D28:D30)</f>
        <v>26959790.72</v>
      </c>
      <c r="E27" s="89">
        <f>SUM(E28:E30)</f>
        <v>36522761.99</v>
      </c>
      <c r="F27" s="89">
        <f aca="true" t="shared" si="3" ref="F27:O27">SUM(F28:F30)</f>
        <v>13825880.120000001</v>
      </c>
      <c r="G27" s="89">
        <f t="shared" si="3"/>
        <v>156883556.2</v>
      </c>
      <c r="H27" s="89">
        <f t="shared" si="3"/>
        <v>13420462.93</v>
      </c>
      <c r="I27" s="89">
        <f t="shared" si="3"/>
        <v>13420462.93</v>
      </c>
      <c r="J27" s="89">
        <f t="shared" si="3"/>
        <v>0</v>
      </c>
      <c r="K27" s="89">
        <f t="shared" si="3"/>
        <v>146915167.73999998</v>
      </c>
      <c r="L27" s="89">
        <f t="shared" si="3"/>
        <v>145049233.85999998</v>
      </c>
      <c r="M27" s="89">
        <f t="shared" si="3"/>
        <v>1865933.88</v>
      </c>
      <c r="N27" s="89">
        <f t="shared" si="3"/>
        <v>0</v>
      </c>
      <c r="O27" s="89">
        <f t="shared" si="3"/>
        <v>36928179.18</v>
      </c>
    </row>
    <row r="28" spans="2:15" ht="16.5" thickBot="1">
      <c r="B28" s="177" t="s">
        <v>29</v>
      </c>
      <c r="C28" s="178"/>
      <c r="D28" s="134">
        <f>25557585.59+152.48</f>
        <v>25557738.07</v>
      </c>
      <c r="E28" s="96">
        <v>34135107.28</v>
      </c>
      <c r="F28" s="92">
        <v>12810074.66</v>
      </c>
      <c r="G28" s="91">
        <v>142949194.06</v>
      </c>
      <c r="H28" s="93">
        <f>SUM(I28:J28)</f>
        <v>12338822.99</v>
      </c>
      <c r="I28" s="94">
        <v>12338822.99</v>
      </c>
      <c r="J28" s="95"/>
      <c r="K28" s="91">
        <f>SUM(L28:N28)</f>
        <v>134017264.36999999</v>
      </c>
      <c r="L28" s="111">
        <v>132034639.3</v>
      </c>
      <c r="M28" s="111">
        <v>1865933.88</v>
      </c>
      <c r="N28" s="140">
        <v>116691.19</v>
      </c>
      <c r="O28" s="96">
        <f>D28+G28-K28</f>
        <v>34489667.760000005</v>
      </c>
    </row>
    <row r="29" spans="2:15" ht="16.5" thickBot="1">
      <c r="B29" s="179" t="s">
        <v>30</v>
      </c>
      <c r="C29" s="180"/>
      <c r="D29" s="126">
        <v>1377548.24</v>
      </c>
      <c r="E29" s="25">
        <v>2236555.03</v>
      </c>
      <c r="F29" s="97">
        <v>863843.63</v>
      </c>
      <c r="G29" s="91">
        <v>13237805.69</v>
      </c>
      <c r="H29" s="98">
        <f>SUM(I29:J29)</f>
        <v>932069.5</v>
      </c>
      <c r="I29" s="99">
        <v>932069.5</v>
      </c>
      <c r="J29" s="100"/>
      <c r="K29" s="48">
        <f>SUM(L29:N29)</f>
        <v>12447024.77</v>
      </c>
      <c r="L29" s="111">
        <v>12447024.77</v>
      </c>
      <c r="M29" s="135"/>
      <c r="N29" s="135"/>
      <c r="O29" s="25">
        <f>D29+G29-K29</f>
        <v>2168329.16</v>
      </c>
    </row>
    <row r="30" spans="2:15" ht="16.5" thickBot="1">
      <c r="B30" s="181" t="s">
        <v>31</v>
      </c>
      <c r="C30" s="182"/>
      <c r="D30" s="125">
        <v>24504.41</v>
      </c>
      <c r="E30" s="102">
        <v>151099.68</v>
      </c>
      <c r="F30" s="71">
        <v>151961.83</v>
      </c>
      <c r="G30" s="91">
        <v>696556.45</v>
      </c>
      <c r="H30" s="98">
        <f>SUM(I30:J30)</f>
        <v>149570.44</v>
      </c>
      <c r="I30" s="135">
        <v>149570.44</v>
      </c>
      <c r="J30" s="101"/>
      <c r="K30" s="48">
        <f>SUM(L30:N30)</f>
        <v>450878.60000000003</v>
      </c>
      <c r="L30" s="111">
        <v>567569.79</v>
      </c>
      <c r="M30" s="72"/>
      <c r="N30" s="72">
        <v>-116691.19</v>
      </c>
      <c r="O30" s="25">
        <f>D30+G30-K30</f>
        <v>270182.25999999995</v>
      </c>
    </row>
    <row r="31" spans="2:15" ht="16.5" thickBot="1">
      <c r="B31" s="183" t="s">
        <v>32</v>
      </c>
      <c r="C31" s="184"/>
      <c r="D31" s="126">
        <v>0</v>
      </c>
      <c r="E31" s="141">
        <v>22906.79</v>
      </c>
      <c r="F31" s="142">
        <v>20325.19</v>
      </c>
      <c r="G31" s="91">
        <v>93021.54</v>
      </c>
      <c r="H31" s="143">
        <f>SUM(I31:J31)</f>
        <v>19027.28</v>
      </c>
      <c r="I31" s="144">
        <v>19027.28</v>
      </c>
      <c r="J31" s="145"/>
      <c r="K31" s="48">
        <f>SUM(L31:N31)</f>
        <v>68816.84</v>
      </c>
      <c r="L31" s="111">
        <v>68816.84</v>
      </c>
      <c r="M31" s="113"/>
      <c r="N31" s="113"/>
      <c r="O31" s="25">
        <f>D31+G31-K31</f>
        <v>24204.699999999997</v>
      </c>
    </row>
    <row r="32" spans="2:15" ht="16.5" thickBot="1">
      <c r="B32" s="103"/>
      <c r="C32" s="104"/>
      <c r="D32" s="105"/>
      <c r="E32" s="112"/>
      <c r="F32" s="108"/>
      <c r="G32" s="106"/>
      <c r="H32" s="107"/>
      <c r="I32" s="108"/>
      <c r="J32" s="109"/>
      <c r="K32" s="59"/>
      <c r="L32" s="111"/>
      <c r="M32" s="109"/>
      <c r="N32" s="108"/>
      <c r="O32" s="112"/>
    </row>
    <row r="33" spans="2:15" ht="20.25" thickBot="1">
      <c r="B33" s="169" t="s">
        <v>7</v>
      </c>
      <c r="C33" s="170"/>
      <c r="D33" s="26">
        <f>SUM(D34:D35)</f>
        <v>504079.79</v>
      </c>
      <c r="E33" s="27">
        <f>SUM(E34:E35)</f>
        <v>252192.88</v>
      </c>
      <c r="F33" s="146">
        <f>SUM(F34:F35)</f>
        <v>182404.92</v>
      </c>
      <c r="G33" s="28">
        <f>SUM(G34:G35)</f>
        <v>2237328.71</v>
      </c>
      <c r="H33" s="29">
        <f>SUM(I33:J33)</f>
        <v>292038.39</v>
      </c>
      <c r="I33" s="147">
        <f>I34+I35</f>
        <v>292038.39</v>
      </c>
      <c r="J33" s="146">
        <f>J34+J35</f>
        <v>0</v>
      </c>
      <c r="K33" s="59">
        <f>SUM(L33:N33)</f>
        <v>2430979.23</v>
      </c>
      <c r="L33" s="148">
        <f>SUM(L34:L35)</f>
        <v>2513910.5</v>
      </c>
      <c r="M33" s="149">
        <f>SUM(M34:M35)</f>
        <v>84938.59</v>
      </c>
      <c r="N33" s="149">
        <f>SUM(N34:N35)</f>
        <v>-167869.86</v>
      </c>
      <c r="O33" s="27">
        <f>SUM(O34:O35)</f>
        <v>310429.27000000054</v>
      </c>
    </row>
    <row r="34" spans="2:15" ht="20.25" thickBot="1">
      <c r="B34" s="171" t="s">
        <v>7</v>
      </c>
      <c r="C34" s="172"/>
      <c r="D34" s="150">
        <v>502155.93</v>
      </c>
      <c r="E34" s="151">
        <v>241443.04</v>
      </c>
      <c r="F34" s="152">
        <v>143411.39</v>
      </c>
      <c r="G34" s="4">
        <v>1984959.36</v>
      </c>
      <c r="H34" s="153">
        <f>I34+J34</f>
        <v>249485.28</v>
      </c>
      <c r="I34" s="68">
        <v>249485.28</v>
      </c>
      <c r="J34" s="154"/>
      <c r="K34" s="4">
        <f>SUM(L34:N34)</f>
        <v>2204572.9399999995</v>
      </c>
      <c r="L34" s="140">
        <v>2266807.55</v>
      </c>
      <c r="M34" s="140">
        <v>84938.59</v>
      </c>
      <c r="N34" s="155">
        <f>20696.66-167869.86</f>
        <v>-147173.19999999998</v>
      </c>
      <c r="O34" s="96">
        <f>D34+G34-K34</f>
        <v>282542.35000000056</v>
      </c>
    </row>
    <row r="35" spans="2:15" ht="20.25" thickBot="1">
      <c r="B35" s="173" t="s">
        <v>33</v>
      </c>
      <c r="C35" s="174"/>
      <c r="D35" s="156">
        <v>1923.86</v>
      </c>
      <c r="E35" s="157">
        <v>10749.84</v>
      </c>
      <c r="F35" s="158">
        <v>38993.53</v>
      </c>
      <c r="G35" s="4">
        <v>252369.35</v>
      </c>
      <c r="H35" s="153">
        <f>I35+J35</f>
        <v>42553.11</v>
      </c>
      <c r="I35" s="159">
        <v>42553.11</v>
      </c>
      <c r="J35" s="160"/>
      <c r="K35" s="161">
        <f>SUM(L35:N35)</f>
        <v>226406.29</v>
      </c>
      <c r="L35" s="140">
        <v>247102.95</v>
      </c>
      <c r="M35" s="162"/>
      <c r="N35" s="163">
        <v>-20696.66</v>
      </c>
      <c r="O35" s="96">
        <f>D35+G35-K35</f>
        <v>27886.919999999984</v>
      </c>
    </row>
    <row r="36" spans="2:15" ht="14.25" thickBot="1">
      <c r="B36" s="103"/>
      <c r="C36" s="104"/>
      <c r="D36" s="105"/>
      <c r="E36" s="112"/>
      <c r="F36" s="108"/>
      <c r="G36" s="106"/>
      <c r="H36" s="107"/>
      <c r="I36" s="108"/>
      <c r="J36" s="109"/>
      <c r="K36" s="106"/>
      <c r="L36" s="108"/>
      <c r="M36" s="109"/>
      <c r="N36" s="108"/>
      <c r="O36" s="112"/>
    </row>
    <row r="37" spans="2:15" ht="20.25" thickBot="1">
      <c r="B37" s="175" t="s">
        <v>34</v>
      </c>
      <c r="C37" s="176"/>
      <c r="D37" s="114">
        <f>2594066.13-D13</f>
        <v>1873654.91</v>
      </c>
      <c r="E37" s="89">
        <v>2479645.53</v>
      </c>
      <c r="F37" s="88">
        <f>8944514.98-F13</f>
        <v>8112931.16</v>
      </c>
      <c r="G37" s="87">
        <v>95957736.33</v>
      </c>
      <c r="H37" s="89">
        <f>SUM(I37:J37)</f>
        <v>7762060.450000001</v>
      </c>
      <c r="I37" s="90">
        <f>8439614.3-I13</f>
        <v>7762060.450000001</v>
      </c>
      <c r="J37" s="89"/>
      <c r="K37" s="87">
        <f>SUM(L37:N37)</f>
        <v>95168744.86</v>
      </c>
      <c r="L37" s="90">
        <v>94204383.58</v>
      </c>
      <c r="M37" s="27">
        <v>796491.42</v>
      </c>
      <c r="N37" s="90">
        <v>167869.86</v>
      </c>
      <c r="O37" s="89">
        <f>D37+G37-K37</f>
        <v>2662646.379999995</v>
      </c>
    </row>
    <row r="38" spans="2:15" ht="20.25" thickBot="1">
      <c r="B38" s="165" t="s">
        <v>8</v>
      </c>
      <c r="C38" s="166"/>
      <c r="D38" s="136"/>
      <c r="E38" s="112"/>
      <c r="F38" s="108"/>
      <c r="G38" s="106"/>
      <c r="H38" s="115"/>
      <c r="I38" s="109"/>
      <c r="J38" s="110"/>
      <c r="K38" s="106"/>
      <c r="L38" s="109"/>
      <c r="M38" s="110"/>
      <c r="N38" s="109"/>
      <c r="O38" s="116"/>
    </row>
    <row r="39" spans="2:15" ht="6" customHeight="1" thickBot="1">
      <c r="B39" s="117"/>
      <c r="C39" s="118"/>
      <c r="D39" s="119"/>
      <c r="E39" s="82"/>
      <c r="F39" s="81"/>
      <c r="G39" s="80"/>
      <c r="H39" s="82"/>
      <c r="I39" s="83"/>
      <c r="J39" s="113"/>
      <c r="K39" s="80"/>
      <c r="L39" s="83"/>
      <c r="M39" s="84"/>
      <c r="N39" s="83"/>
      <c r="O39" s="67"/>
    </row>
    <row r="40" spans="2:15" ht="20.25" thickBot="1">
      <c r="B40" s="167" t="s">
        <v>35</v>
      </c>
      <c r="C40" s="168"/>
      <c r="D40" s="26">
        <f>D25+D27+D33+D37</f>
        <v>30132199.04</v>
      </c>
      <c r="E40" s="27">
        <f>E25+E27+E37+E33</f>
        <v>40404987.28000001</v>
      </c>
      <c r="F40" s="30">
        <f>F25+F27+F37+F33</f>
        <v>22961767.680000003</v>
      </c>
      <c r="G40" s="28">
        <f>G25+G27+G37+G33</f>
        <v>265326562.49999997</v>
      </c>
      <c r="H40" s="28">
        <f>H25+H27+H37+H33</f>
        <v>22159413.580000002</v>
      </c>
      <c r="I40" s="26">
        <f>I25+I27+I37+I33</f>
        <v>22159413.580000002</v>
      </c>
      <c r="J40" s="28">
        <f>J25+J27+J37+J33</f>
        <v>0</v>
      </c>
      <c r="K40" s="28">
        <f>K25+K27+K37+K33</f>
        <v>254251420.16</v>
      </c>
      <c r="L40" s="26">
        <f>L25+L27+L37+L33</f>
        <v>251504056.26999998</v>
      </c>
      <c r="M40" s="28">
        <f>M25+M27+M37+M33</f>
        <v>2747363.8899999997</v>
      </c>
      <c r="N40" s="26">
        <f>N13+N15+N20+N27++N33+N37</f>
        <v>0</v>
      </c>
      <c r="O40" s="27">
        <f>O25+O27+O33+O37</f>
        <v>41207341.379999995</v>
      </c>
    </row>
  </sheetData>
  <mergeCells count="48">
    <mergeCell ref="B40:C40"/>
    <mergeCell ref="B31:C31"/>
    <mergeCell ref="B33:C33"/>
    <mergeCell ref="B34:C34"/>
    <mergeCell ref="B35:C35"/>
    <mergeCell ref="L7:L8"/>
    <mergeCell ref="M7:M8"/>
    <mergeCell ref="O5:O8"/>
    <mergeCell ref="H6:H8"/>
    <mergeCell ref="I6:J6"/>
    <mergeCell ref="K6:K8"/>
    <mergeCell ref="L6:M6"/>
    <mergeCell ref="I7:I8"/>
    <mergeCell ref="J7:J8"/>
    <mergeCell ref="B2:O2"/>
    <mergeCell ref="B3:O3"/>
    <mergeCell ref="B5:C8"/>
    <mergeCell ref="D5:D8"/>
    <mergeCell ref="E5:E8"/>
    <mergeCell ref="F5:F8"/>
    <mergeCell ref="G5:G8"/>
    <mergeCell ref="H5:J5"/>
    <mergeCell ref="K5:M5"/>
    <mergeCell ref="N5:N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7:C37"/>
    <mergeCell ref="B38:C3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Наташа</cp:lastModifiedBy>
  <dcterms:created xsi:type="dcterms:W3CDTF">1996-10-08T23:32:33Z</dcterms:created>
  <dcterms:modified xsi:type="dcterms:W3CDTF">2021-01-28T06:36:32Z</dcterms:modified>
  <cp:category/>
  <cp:version/>
  <cp:contentType/>
  <cp:contentStatus/>
</cp:coreProperties>
</file>